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総務課_4\Desktop\R8.3.12_令和６年度財政状況資料集の作成・公表について\報告様式\"/>
    </mc:Choice>
  </mc:AlternateContent>
  <xr:revisionPtr revIDLastSave="0" documentId="13_ncr:1_{3F8EEC3F-DADF-4358-940C-578FC2A87126}" xr6:coauthVersionLast="36" xr6:coauthVersionMax="36" xr10:uidLastSave="{00000000-0000-0000-0000-000000000000}"/>
  <bookViews>
    <workbookView xWindow="0" yWindow="0" windowWidth="28800" windowHeight="12720" firstSheet="9" activeTab="1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7" i="10" l="1"/>
  <c r="BG36" i="10"/>
  <c r="BG35" i="10"/>
  <c r="BG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AM37" i="10"/>
  <c r="U37" i="10"/>
  <c r="C37" i="10"/>
  <c r="CO36" i="10"/>
  <c r="BW36" i="10"/>
  <c r="AM36" i="10"/>
  <c r="U36" i="10"/>
  <c r="C36" i="10"/>
  <c r="CO35" i="10"/>
  <c r="BW35" i="10"/>
  <c r="AM35" i="10"/>
  <c r="C35" i="10"/>
  <c r="CO34" i="10"/>
  <c r="BW34" i="10"/>
  <c r="AM34" i="10"/>
  <c r="U34" i="10"/>
  <c r="U35" i="10" s="1"/>
  <c r="C34" i="10"/>
  <c r="BE34" i="10" l="1"/>
  <c r="BE35" i="10" s="1"/>
  <c r="BE36" i="10" s="1"/>
  <c r="BE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<sst xmlns="http://schemas.openxmlformats.org/spreadsheetml/2006/main" count="1130" uniqueCount="556">
  <si>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</si>
  <si>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</si>
  <si>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</si>
  <si>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</si>
  <si>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</si>
  <si>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</si>
  <si>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</si>
  <si>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</si>
  <si>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</si>
  <si>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</si>
  <si>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</si>
  <si>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</si>
  <si>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</si>
  <si>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</si>
  <si>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</si>
  <si>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</si>
  <si>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</si>
  <si>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</si>
  <si>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</si>
  <si>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</si>
  <si>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</si>
  <si>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</si>
  <si>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</si>
  <si>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</si>
  <si>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</si>
  <si>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</si>
  <si>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</si>
  <si>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</si>
  <si>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</si>
  <si>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</si>
  <si>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</si>
  <si>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</si>
  <si>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</si>
  <si>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</si>
  <si>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</si>
  <si>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</si>
  <si>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</si>
  <si>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</si>
  <si>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</si>
  <si>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</si>
  <si>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</si>
  <si>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</si>
  <si>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</si>
  <si>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</si>
  <si>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</si>
  <si>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</si>
  <si>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</si>
  <si>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</si>
  <si>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</si>
  <si>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</si>
  <si>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</si>
  <si>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</si>
  <si>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</si>
  <si>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</si>
  <si>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</si>
  <si>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</si>
  <si>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</si>
  <si>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</si>
  <si>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</si>
  <si>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</si>
  <si>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</si>
  <si>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</si>
  <si>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</si>
  <si>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</si>
  <si>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</si>
  <si>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</si>
  <si>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</si>
  <si>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</si>
  <si>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</si>
  <si>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</si>
  <si>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</si>
  <si>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</si>
  <si>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</si>
  <si>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</si>
  <si>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</si>
  <si>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</si>
  <si>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</si>
  <si>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</si>
  <si>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</si>
  <si>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</si>
  <si>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</si>
  <si>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</si>
  <si>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</si>
  <si>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</si>
  <si>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</si>
  <si>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</si>
  <si>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</si>
  <si>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</si>
  <si>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</si>
  <si>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</si>
  <si>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</si>
  <si>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</si>
  <si>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</si>
  <si>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</si>
  <si>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粟国村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</si>
  <si>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</si>
  <si>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</si>
  <si>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</si>
  <si>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</si>
  <si>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</si>
  <si>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</si>
  <si>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</si>
  <si>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</si>
  <si>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</si>
  <si>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</si>
  <si>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</si>
  <si>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</si>
  <si>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</si>
  <si>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</si>
  <si>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</si>
  <si>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</si>
  <si>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</si>
  <si>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</si>
  <si>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</si>
  <si>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</si>
  <si>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</si>
  <si>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</si>
  <si>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</si>
  <si>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</si>
  <si>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</si>
  <si>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</si>
  <si>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</si>
  <si>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</si>
  <si>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</si>
  <si>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</si>
  <si>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</si>
  <si>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</si>
  <si>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</si>
  <si>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</si>
  <si>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</si>
  <si>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</si>
  <si>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</si>
  <si>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</si>
  <si>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</si>
  <si>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</si>
  <si>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</si>
  <si>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</si>
  <si>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</si>
  <si>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</si>
  <si>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</si>
  <si>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</si>
  <si>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</si>
  <si>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</si>
  <si>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</si>
  <si>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-2.3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</si>
  <si>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</si>
  <si>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</si>
  <si>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</si>
  <si>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</si>
  <si>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</si>
  <si>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</si>
  <si>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</si>
  <si>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</si>
  <si>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</si>
  <si>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</si>
  <si>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</si>
  <si>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</si>
  <si>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</si>
  <si>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</si>
  <si>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</si>
  <si>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</si>
  <si>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</si>
  <si>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</si>
  <si>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</si>
  <si>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</si>
  <si>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</si>
  <si>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</si>
  <si>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</si>
  <si>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</si>
  <si>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</si>
  <si>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</si>
  <si>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</si>
  <si>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</si>
  <si>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</si>
  <si>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</si>
  <si>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</si>
  <si>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</si>
  <si>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</si>
  <si>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</si>
  <si>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</si>
  <si>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</si>
  <si>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</si>
  <si>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</si>
  <si>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</si>
  <si>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</si>
  <si>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</si>
  <si>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</si>
  <si>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</si>
  <si>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</si>
  <si>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</si>
  <si>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</si>
  <si>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</si>
  <si>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</si>
  <si>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</si>
  <si>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</si>
  <si>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</si>
  <si>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</si>
  <si>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</si>
  <si>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</si>
  <si>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</si>
  <si>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</si>
  <si>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</si>
  <si>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</si>
  <si>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</si>
  <si>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沖縄県粟国村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</si>
  <si>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</si>
  <si>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</si>
  <si>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</si>
  <si>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</si>
  <si>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</si>
  <si>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</si>
  <si>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</si>
  <si>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</si>
  <si>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</si>
  <si>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</si>
  <si>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</si>
  <si>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</si>
  <si>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</si>
  <si>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</si>
  <si>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</si>
  <si>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</si>
  <si>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</si>
  <si>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</si>
  <si>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</si>
  <si>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</si>
  <si>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</si>
  <si>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</si>
  <si>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</si>
  <si>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</si>
  <si>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</si>
  <si>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</si>
  <si>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</si>
  <si>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</si>
  <si>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</si>
  <si>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</si>
  <si>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</si>
  <si>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</si>
  <si>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</si>
  <si>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</si>
  <si>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</si>
  <si>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</si>
  <si>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</si>
  <si>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</si>
  <si>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</si>
  <si>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</si>
  <si>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</si>
  <si>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</si>
  <si>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</si>
  <si>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</si>
  <si>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</si>
  <si>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</si>
  <si>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</si>
  <si>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</si>
  <si>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</si>
  <si>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</si>
  <si>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</si>
  <si>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</si>
  <si>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</si>
  <si>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</si>
  <si>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</si>
  <si>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</si>
  <si>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</si>
  <si>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</si>
  <si>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</si>
  <si>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</si>
  <si>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</si>
  <si>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</si>
  <si>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</si>
  <si>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</si>
  <si>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</si>
  <si>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</si>
  <si>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</si>
  <si>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</si>
  <si>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</si>
  <si>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</si>
  <si>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</si>
  <si>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</si>
  <si>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</si>
  <si>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</si>
  <si>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</si>
  <si>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</si>
  <si>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</si>
  <si>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</si>
  <si>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</si>
  <si>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</si>
  <si>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</si>
  <si>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</si>
  <si>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</si>
  <si>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</si>
  <si>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</si>
  <si>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</si>
  <si>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</si>
  <si>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</si>
  <si>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</si>
  <si>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</si>
  <si>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</si>
  <si>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</si>
  <si>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</si>
  <si>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</si>
  <si>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</si>
  <si>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</si>
  <si>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</si>
  <si>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</si>
  <si>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</si>
  <si>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</si>
  <si>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</si>
  <si>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</si>
  <si>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</si>
  <si>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</si>
  <si>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</si>
  <si>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</si>
  <si>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</si>
  <si>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</si>
  <si>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</si>
  <si>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</si>
  <si>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</si>
  <si>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</si>
  <si>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</si>
  <si>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</si>
  <si>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</si>
  <si>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交通</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</si>
  <si>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</si>
  <si>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</si>
  <si>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</si>
  <si>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</si>
  <si>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</si>
  <si>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</si>
  <si>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</si>
  <si>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下水道</t>
    <phoneticPr fontId="5"/>
  </si>
  <si>
    <t>被保険者数(人)</t>
  </si>
  <si>
    <t>　積立金</t>
    <phoneticPr fontId="5"/>
  </si>
  <si>
    <t>　うち臨時財政対策債</t>
    <phoneticPr fontId="5"/>
  </si>
  <si>
    <t>観光施設</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</si>
  <si>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</si>
  <si>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</si>
  <si>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</si>
  <si>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</si>
  <si>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</si>
  <si>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</si>
  <si>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</si>
  <si>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</si>
  <si>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</si>
  <si>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</si>
  <si>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</si>
  <si>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</si>
  <si>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</si>
  <si>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</si>
  <si>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</si>
  <si>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</si>
  <si>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</si>
  <si>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</si>
  <si>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</si>
  <si>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</si>
  <si>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</si>
  <si>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</si>
  <si>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沖縄県粟国村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</si>
  <si>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</si>
  <si>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</si>
  <si>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</si>
  <si>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</si>
  <si>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</si>
  <si>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</si>
  <si>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</si>
  <si>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</si>
  <si>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</si>
  <si>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</si>
  <si>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</si>
  <si>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</si>
  <si>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</si>
  <si>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</si>
  <si>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</si>
  <si>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</si>
  <si>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</si>
  <si>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</si>
  <si>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</si>
  <si>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</si>
  <si>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</si>
  <si>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</si>
  <si>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</si>
  <si>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</si>
  <si>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</si>
  <si>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</si>
  <si>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</si>
  <si>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</si>
  <si>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</si>
  <si>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</si>
  <si>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</si>
  <si>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</si>
  <si>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</si>
  <si>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</si>
  <si>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</si>
  <si>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簡易水道事業特別会計</t>
    <phoneticPr fontId="5"/>
  </si>
  <si>
    <t>法非適用企業</t>
    <phoneticPr fontId="5"/>
  </si>
  <si>
    <t>航路事業特別会計</t>
    <phoneticPr fontId="5"/>
  </si>
  <si>
    <t>農業集落排水事業特別会計</t>
    <phoneticPr fontId="5"/>
  </si>
  <si>
    <t>村民牧場事業特別会計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</si>
  <si>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</si>
  <si>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</si>
  <si>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</si>
  <si>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</si>
  <si>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</si>
  <si>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</si>
  <si>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</si>
  <si>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</si>
  <si>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</si>
  <si>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</si>
  <si>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</si>
  <si>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</si>
  <si>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</si>
  <si>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</si>
  <si>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</si>
  <si>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</si>
  <si>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</si>
  <si>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</si>
  <si>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</si>
  <si>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</si>
  <si>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</si>
  <si>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</si>
  <si>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</si>
  <si>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</si>
  <si>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</si>
  <si>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</si>
  <si>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</si>
  <si>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</si>
  <si>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</si>
  <si>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</si>
  <si>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</si>
  <si>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</si>
  <si>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</si>
  <si>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</si>
  <si>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</si>
  <si>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</si>
  <si>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</si>
  <si>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</si>
  <si>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</si>
  <si>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</si>
  <si>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</si>
  <si>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</si>
  <si>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</si>
  <si>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</si>
  <si>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</si>
  <si>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</si>
  <si>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</si>
  <si>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</si>
  <si>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</si>
  <si>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</si>
  <si>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</si>
  <si>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航路事業会計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</si>
  <si>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</si>
  <si>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</si>
  <si>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簡易水道事業会計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</si>
  <si>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</si>
  <si>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農業集落排水事業会計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</si>
  <si>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</si>
  <si>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</si>
  <si>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</si>
  <si>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</si>
  <si>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</si>
  <si>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</si>
  <si>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</si>
  <si>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</si>
  <si>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</si>
  <si>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</si>
  <si>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</si>
  <si>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</si>
  <si>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</si>
  <si>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</si>
  <si>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</si>
  <si>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</si>
  <si>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</si>
  <si>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</si>
  <si>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</si>
  <si>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</si>
  <si>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</si>
  <si>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</si>
  <si>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</si>
  <si>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</si>
  <si>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</si>
  <si>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</si>
  <si>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</si>
  <si>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</si>
  <si>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</si>
  <si>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</si>
  <si>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</si>
  <si>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</si>
  <si>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</si>
  <si>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</si>
  <si>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</si>
  <si>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</si>
  <si>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</si>
  <si>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</si>
  <si>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</si>
  <si>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</si>
  <si>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</si>
  <si>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</si>
  <si>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</si>
  <si>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</si>
  <si>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</si>
  <si>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</si>
  <si>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</si>
  <si>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</si>
  <si>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</si>
  <si>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</si>
  <si>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</si>
  <si>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</si>
  <si>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</si>
  <si>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</si>
  <si>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</si>
  <si>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</si>
  <si>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</si>
  <si>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</si>
  <si>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</si>
  <si>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</si>
  <si>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</si>
  <si>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</si>
  <si>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</si>
  <si>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</si>
  <si>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</si>
  <si>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</si>
  <si>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</si>
  <si>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</si>
  <si>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</si>
  <si>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</si>
  <si>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</si>
  <si>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</si>
  <si>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</si>
  <si>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</si>
  <si>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</si>
  <si>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</si>
  <si>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</si>
  <si>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</si>
  <si>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</si>
  <si>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</si>
  <si>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</si>
  <si>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5.73</t>
  </si>
  <si>
    <t>▲ 18.50</t>
  </si>
  <si>
    <t>一般会計</t>
  </si>
  <si>
    <t>国民健康保険特別会計</t>
  </si>
  <si>
    <t>農業集落排水事業特別会計</t>
  </si>
  <si>
    <t>簡易水道事業特別会計</t>
  </si>
  <si>
    <t>航路事業特別会計</t>
  </si>
  <si>
    <t>▲ 6.38</t>
  </si>
  <si>
    <t>後期高齢者医療特別会計</t>
  </si>
  <si>
    <t>村民牧場事業特別会計</t>
  </si>
  <si>
    <t>その他会計（赤字）</t>
  </si>
  <si>
    <t>その他会計（黒字）</t>
  </si>
  <si>
    <t>R02</t>
    <phoneticPr fontId="5"/>
  </si>
  <si>
    <t>R03</t>
    <phoneticPr fontId="5"/>
  </si>
  <si>
    <t>R04</t>
    <phoneticPr fontId="5"/>
  </si>
  <si>
    <t>R05</t>
    <phoneticPr fontId="5"/>
  </si>
  <si>
    <t>R06</t>
    <phoneticPr fontId="5"/>
  </si>
  <si>
    <t>農村漁村活性化基金</t>
    <rPh sb="0" eb="2">
      <t>ノウソン</t>
    </rPh>
    <rPh sb="2" eb="4">
      <t>ギョソン</t>
    </rPh>
    <rPh sb="4" eb="7">
      <t>カッセイカ</t>
    </rPh>
    <rPh sb="7" eb="9">
      <t>キキン</t>
    </rPh>
    <phoneticPr fontId="5"/>
  </si>
  <si>
    <t>農業振興基金</t>
    <rPh sb="0" eb="2">
      <t>ノウギョウ</t>
    </rPh>
    <rPh sb="2" eb="4">
      <t>シンコウ</t>
    </rPh>
    <rPh sb="4" eb="6">
      <t>キキン</t>
    </rPh>
    <phoneticPr fontId="5"/>
  </si>
  <si>
    <t>ふるさと応援基金</t>
    <rPh sb="4" eb="6">
      <t>オウエン</t>
    </rPh>
    <rPh sb="6" eb="8">
      <t>キキン</t>
    </rPh>
    <phoneticPr fontId="5"/>
  </si>
  <si>
    <t>育英基金</t>
    <rPh sb="0" eb="2">
      <t>イクエイ</t>
    </rPh>
    <rPh sb="2" eb="4">
      <t>キキン</t>
    </rPh>
    <phoneticPr fontId="5"/>
  </si>
  <si>
    <t>地域福祉基金</t>
    <rPh sb="0" eb="2">
      <t>チイキ</t>
    </rPh>
    <rPh sb="2" eb="4">
      <t>フクシ</t>
    </rPh>
    <rPh sb="4" eb="6">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</si>
</sst>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362690</c:v>
                </c:pt>
                <c:pt idx="2">
                  <c:v>296093</c:v>
                </c:pt>
                <c:pt idx="3">
                  <c:v>308655</c:v>
                </c:pt>
                <c:pt idx="4">
                  <c:v>325476</c:v>
                </c:pt>
              </c:numCache>
            </c:numRef>
          </c:val>
          <c:smooth val="0"/>
          <c:extLst>
            <c:ext xmlns:c16="http://schemas.microsoft.com/office/drawing/2014/chart" uri="{C3380CC4-5D6E-409C-BE32-E72D297353CC}">
              <c16:uniqueId val="{00000000-5E46-446B-B5DD-DB4CF7979A1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368872</c:v>
                </c:pt>
                <c:pt idx="1">
                  <c:v>887106</c:v>
                </c:pt>
                <c:pt idx="2">
                  <c:v>925353</c:v>
                </c:pt>
                <c:pt idx="3">
                  <c:v>767239</c:v>
                </c:pt>
                <c:pt idx="4">
                  <c:v>643198</c:v>
                </c:pt>
              </c:numCache>
            </c:numRef>
          </c:val>
          <c:smooth val="0"/>
          <c:extLst>
            <c:ext xmlns:c16="http://schemas.microsoft.com/office/drawing/2014/chart" uri="{C3380CC4-5D6E-409C-BE32-E72D297353CC}">
              <c16:uniqueId val="{00000001-5E46-446B-B5DD-DB4CF7979A1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8.1300000000000008</c:v>
                </c:pt>
                <c:pt idx="1">
                  <c:v>24.8</c:v>
                </c:pt>
                <c:pt idx="2">
                  <c:v>39.78</c:v>
                </c:pt>
                <c:pt idx="3">
                  <c:v>18.8</c:v>
                </c:pt>
                <c:pt idx="4">
                  <c:v>22.44</c:v>
                </c:pt>
              </c:numCache>
            </c:numRef>
          </c:val>
          <c:extLst>
            <c:ext xmlns:c16="http://schemas.microsoft.com/office/drawing/2014/chart" uri="{C3380CC4-5D6E-409C-BE32-E72D297353CC}">
              <c16:uniqueId val="{00000000-E85D-4A29-A68E-0C43DEBF223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24.56</c:v>
                </c:pt>
                <c:pt idx="1">
                  <c:v>58.69</c:v>
                </c:pt>
                <c:pt idx="2">
                  <c:v>67.260000000000005</c:v>
                </c:pt>
                <c:pt idx="3">
                  <c:v>78.62</c:v>
                </c:pt>
                <c:pt idx="4">
                  <c:v>49.47</c:v>
                </c:pt>
              </c:numCache>
            </c:numRef>
          </c:val>
          <c:extLst>
            <c:ext xmlns:c16="http://schemas.microsoft.com/office/drawing/2014/chart" uri="{C3380CC4-5D6E-409C-BE32-E72D297353CC}">
              <c16:uniqueId val="{00000001-E85D-4A29-A68E-0C43DEBF223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6.59</c:v>
                </c:pt>
                <c:pt idx="1">
                  <c:v>22.11</c:v>
                </c:pt>
                <c:pt idx="2">
                  <c:v>21.61</c:v>
                </c:pt>
                <c:pt idx="3">
                  <c:v>-5.73</c:v>
                </c:pt>
                <c:pt idx="4">
                  <c:v>-18.5</c:v>
                </c:pt>
              </c:numCache>
            </c:numRef>
          </c:val>
          <c:smooth val="0"/>
          <c:extLst>
            <c:ext xmlns:c16="http://schemas.microsoft.com/office/drawing/2014/chart" uri="{C3380CC4-5D6E-409C-BE32-E72D297353CC}">
              <c16:uniqueId val="{00000002-E85D-4A29-A68E-0C43DEBF223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EF5-4C53-886A-674D79B3CDE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EF5-4C53-886A-674D79B3CDE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EF5-4C53-886A-674D79B3CDEB}"/>
            </c:ext>
          </c:extLst>
        </c:ser>
        <c:ser>
          <c:idx val="3"/>
          <c:order val="3"/>
          <c:tx>
            <c:strRef>
              <c:f>データシート!$A$30</c:f>
              <c:strCache>
                <c:ptCount val="1"/>
                <c:pt idx="0">
                  <c:v>村民牧場事業特別会計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4.3099999999999996</c:v>
                </c:pt>
                <c:pt idx="2">
                  <c:v>#N/A</c:v>
                </c:pt>
                <c:pt idx="3">
                  <c:v>0.64</c:v>
                </c:pt>
                <c:pt idx="4">
                  <c:v>#N/A</c:v>
                </c:pt>
                <c:pt idx="5">
                  <c:v>0.06</c:v>
                </c:pt>
                <c:pt idx="6">
                  <c:v>#N/A</c:v>
                </c:pt>
                <c:pt idx="7">
                  <c:v>0.08</c:v>
                </c:pt>
                <c:pt idx="8">
                  <c:v>#N/A</c:v>
                </c:pt>
                <c:pt idx="9">
                  <c:v>0.01</c:v>
                </c:pt>
              </c:numCache>
            </c:numRef>
          </c:val>
          <c:extLst>
            <c:ext xmlns:c16="http://schemas.microsoft.com/office/drawing/2014/chart" uri="{C3380CC4-5D6E-409C-BE32-E72D297353CC}">
              <c16:uniqueId val="{00000003-8EF5-4C53-886A-674D79B3CDE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0.05</c:v>
                </c:pt>
                <c:pt idx="2">
                  <c:v>#N/A</c:v>
                </c:pt>
                <c:pt idx="3">
                  <c:v>0.02</c:v>
                </c:pt>
                <c:pt idx="4">
                  <c:v>#N/A</c:v>
                </c:pt>
                <c:pt idx="5">
                  <c:v>0.03</c:v>
                </c:pt>
                <c:pt idx="6">
                  <c:v>#N/A</c:v>
                </c:pt>
                <c:pt idx="7">
                  <c:v>0.01</c:v>
                </c:pt>
                <c:pt idx="8">
                  <c:v>#N/A</c:v>
                </c:pt>
                <c:pt idx="9">
                  <c:v>0.03</c:v>
                </c:pt>
              </c:numCache>
            </c:numRef>
          </c:val>
          <c:extLst>
            <c:ext xmlns:c16="http://schemas.microsoft.com/office/drawing/2014/chart" uri="{C3380CC4-5D6E-409C-BE32-E72D297353CC}">
              <c16:uniqueId val="{00000004-8EF5-4C53-886A-674D79B3CDEB}"/>
            </c:ext>
          </c:extLst>
        </c:ser>
        <c:ser>
          <c:idx val="5"/>
          <c:order val="5"/>
          <c:tx>
            <c:strRef>
              <c:f>データシート!$A$32</c:f>
              <c:strCache>
                <c:ptCount val="1"/>
                <c:pt idx="0">
                  <c:v>航路事業特別会計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0.53</c:v>
                </c:pt>
                <c:pt idx="2">
                  <c:v>6.38</c:v>
                </c:pt>
                <c:pt idx="3">
                  <c:v>#N/A</c:v>
                </c:pt>
                <c:pt idx="4">
                  <c:v>#N/A</c:v>
                </c:pt>
                <c:pt idx="5">
                  <c:v>0.36</c:v>
                </c:pt>
                <c:pt idx="6">
                  <c:v>#N/A</c:v>
                </c:pt>
                <c:pt idx="7">
                  <c:v>2.73</c:v>
                </c:pt>
                <c:pt idx="8">
                  <c:v>#N/A</c:v>
                </c:pt>
                <c:pt idx="9">
                  <c:v>2.75</c:v>
                </c:pt>
              </c:numCache>
            </c:numRef>
          </c:val>
          <c:extLst>
            <c:ext xmlns:c16="http://schemas.microsoft.com/office/drawing/2014/chart" uri="{C3380CC4-5D6E-409C-BE32-E72D297353CC}">
              <c16:uniqueId val="{00000005-8EF5-4C53-886A-674D79B3CDEB}"/>
            </c:ext>
          </c:extLst>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1.42</c:v>
                </c:pt>
                <c:pt idx="2">
                  <c:v>#N/A</c:v>
                </c:pt>
                <c:pt idx="3">
                  <c:v>0.06</c:v>
                </c:pt>
                <c:pt idx="4">
                  <c:v>#N/A</c:v>
                </c:pt>
                <c:pt idx="5">
                  <c:v>0</c:v>
                </c:pt>
                <c:pt idx="6">
                  <c:v>#N/A</c:v>
                </c:pt>
                <c:pt idx="7">
                  <c:v>0.15</c:v>
                </c:pt>
                <c:pt idx="8">
                  <c:v>#N/A</c:v>
                </c:pt>
                <c:pt idx="9">
                  <c:v>3.45</c:v>
                </c:pt>
              </c:numCache>
            </c:numRef>
          </c:val>
          <c:extLst>
            <c:ext xmlns:c16="http://schemas.microsoft.com/office/drawing/2014/chart" uri="{C3380CC4-5D6E-409C-BE32-E72D297353CC}">
              <c16:uniqueId val="{00000006-8EF5-4C53-886A-674D79B3CDEB}"/>
            </c:ext>
          </c:extLst>
        </c:ser>
        <c:ser>
          <c:idx val="7"/>
          <c:order val="7"/>
          <c:tx>
            <c:strRef>
              <c:f>データシート!$A$34</c:f>
              <c:strCache>
                <c:ptCount val="1"/>
                <c:pt idx="0">
                  <c:v>農業集落排水事業特別会計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0.05</c:v>
                </c:pt>
                <c:pt idx="2">
                  <c:v>#N/A</c:v>
                </c:pt>
                <c:pt idx="3">
                  <c:v>0.06</c:v>
                </c:pt>
                <c:pt idx="4">
                  <c:v>#N/A</c:v>
                </c:pt>
                <c:pt idx="5">
                  <c:v>0.2</c:v>
                </c:pt>
                <c:pt idx="6">
                  <c:v>#N/A</c:v>
                </c:pt>
                <c:pt idx="7">
                  <c:v>0.27</c:v>
                </c:pt>
                <c:pt idx="8">
                  <c:v>#N/A</c:v>
                </c:pt>
                <c:pt idx="9">
                  <c:v>9.3000000000000007</c:v>
                </c:pt>
              </c:numCache>
            </c:numRef>
          </c:val>
          <c:extLst>
            <c:ext xmlns:c16="http://schemas.microsoft.com/office/drawing/2014/chart" uri="{C3380CC4-5D6E-409C-BE32-E72D297353CC}">
              <c16:uniqueId val="{00000007-8EF5-4C53-886A-674D79B3CDEB}"/>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4.4000000000000004</c:v>
                </c:pt>
                <c:pt idx="2">
                  <c:v>#N/A</c:v>
                </c:pt>
                <c:pt idx="3">
                  <c:v>1.7</c:v>
                </c:pt>
                <c:pt idx="4">
                  <c:v>#N/A</c:v>
                </c:pt>
                <c:pt idx="5">
                  <c:v>17.440000000000001</c:v>
                </c:pt>
                <c:pt idx="6">
                  <c:v>#N/A</c:v>
                </c:pt>
                <c:pt idx="7">
                  <c:v>15.19</c:v>
                </c:pt>
                <c:pt idx="8">
                  <c:v>#N/A</c:v>
                </c:pt>
                <c:pt idx="9">
                  <c:v>17.16</c:v>
                </c:pt>
              </c:numCache>
            </c:numRef>
          </c:val>
          <c:extLst>
            <c:ext xmlns:c16="http://schemas.microsoft.com/office/drawing/2014/chart" uri="{C3380CC4-5D6E-409C-BE32-E72D297353CC}">
              <c16:uniqueId val="{00000008-8EF5-4C53-886A-674D79B3CDE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8.1199999999999992</c:v>
                </c:pt>
                <c:pt idx="2">
                  <c:v>#N/A</c:v>
                </c:pt>
                <c:pt idx="3">
                  <c:v>24.8</c:v>
                </c:pt>
                <c:pt idx="4">
                  <c:v>#N/A</c:v>
                </c:pt>
                <c:pt idx="5">
                  <c:v>39.78</c:v>
                </c:pt>
                <c:pt idx="6">
                  <c:v>#N/A</c:v>
                </c:pt>
                <c:pt idx="7">
                  <c:v>35.630000000000003</c:v>
                </c:pt>
                <c:pt idx="8">
                  <c:v>#N/A</c:v>
                </c:pt>
                <c:pt idx="9">
                  <c:v>22.43</c:v>
                </c:pt>
              </c:numCache>
            </c:numRef>
          </c:val>
          <c:extLst>
            <c:ext xmlns:c16="http://schemas.microsoft.com/office/drawing/2014/chart" uri="{C3380CC4-5D6E-409C-BE32-E72D297353CC}">
              <c16:uniqueId val="{00000009-8EF5-4C53-886A-674D79B3CDE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86</c:v>
                </c:pt>
                <c:pt idx="5">
                  <c:v>84</c:v>
                </c:pt>
                <c:pt idx="8">
                  <c:v>95</c:v>
                </c:pt>
                <c:pt idx="11">
                  <c:v>104</c:v>
                </c:pt>
                <c:pt idx="14">
                  <c:v>117</c:v>
                </c:pt>
              </c:numCache>
            </c:numRef>
          </c:val>
          <c:extLst>
            <c:ext xmlns:c16="http://schemas.microsoft.com/office/drawing/2014/chart" uri="{C3380CC4-5D6E-409C-BE32-E72D297353CC}">
              <c16:uniqueId val="{00000000-F8C6-4D94-A0DF-7F096A6B7239}"/>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8C6-4D94-A0DF-7F096A6B7239}"/>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8C6-4D94-A0DF-7F096A6B7239}"/>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1</c:v>
                </c:pt>
                <c:pt idx="6">
                  <c:v>0</c:v>
                </c:pt>
                <c:pt idx="9">
                  <c:v>0</c:v>
                </c:pt>
                <c:pt idx="12">
                  <c:v>0</c:v>
                </c:pt>
              </c:numCache>
            </c:numRef>
          </c:val>
          <c:extLst>
            <c:ext xmlns:c16="http://schemas.microsoft.com/office/drawing/2014/chart" uri="{C3380CC4-5D6E-409C-BE32-E72D297353CC}">
              <c16:uniqueId val="{00000003-F8C6-4D94-A0DF-7F096A6B7239}"/>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9</c:v>
                </c:pt>
                <c:pt idx="3">
                  <c:v>5</c:v>
                </c:pt>
                <c:pt idx="6">
                  <c:v>10</c:v>
                </c:pt>
                <c:pt idx="9">
                  <c:v>20</c:v>
                </c:pt>
                <c:pt idx="12">
                  <c:v>31</c:v>
                </c:pt>
              </c:numCache>
            </c:numRef>
          </c:val>
          <c:extLst>
            <c:ext xmlns:c16="http://schemas.microsoft.com/office/drawing/2014/chart" uri="{C3380CC4-5D6E-409C-BE32-E72D297353CC}">
              <c16:uniqueId val="{00000004-F8C6-4D94-A0DF-7F096A6B7239}"/>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8C6-4D94-A0DF-7F096A6B7239}"/>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8C6-4D94-A0DF-7F096A6B7239}"/>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128</c:v>
                </c:pt>
                <c:pt idx="3">
                  <c:v>119</c:v>
                </c:pt>
                <c:pt idx="6">
                  <c:v>142</c:v>
                </c:pt>
                <c:pt idx="9">
                  <c:v>170</c:v>
                </c:pt>
                <c:pt idx="12">
                  <c:v>182</c:v>
                </c:pt>
              </c:numCache>
            </c:numRef>
          </c:val>
          <c:extLst>
            <c:ext xmlns:c16="http://schemas.microsoft.com/office/drawing/2014/chart" uri="{C3380CC4-5D6E-409C-BE32-E72D297353CC}">
              <c16:uniqueId val="{00000007-F8C6-4D94-A0DF-7F096A6B7239}"/>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51</c:v>
                </c:pt>
                <c:pt idx="2">
                  <c:v>#N/A</c:v>
                </c:pt>
                <c:pt idx="3">
                  <c:v>#N/A</c:v>
                </c:pt>
                <c:pt idx="4">
                  <c:v>41</c:v>
                </c:pt>
                <c:pt idx="5">
                  <c:v>#N/A</c:v>
                </c:pt>
                <c:pt idx="6">
                  <c:v>#N/A</c:v>
                </c:pt>
                <c:pt idx="7">
                  <c:v>57</c:v>
                </c:pt>
                <c:pt idx="8">
                  <c:v>#N/A</c:v>
                </c:pt>
                <c:pt idx="9">
                  <c:v>#N/A</c:v>
                </c:pt>
                <c:pt idx="10">
                  <c:v>86</c:v>
                </c:pt>
                <c:pt idx="11">
                  <c:v>#N/A</c:v>
                </c:pt>
                <c:pt idx="12">
                  <c:v>#N/A</c:v>
                </c:pt>
                <c:pt idx="13">
                  <c:v>96</c:v>
                </c:pt>
                <c:pt idx="14">
                  <c:v>#N/A</c:v>
                </c:pt>
              </c:numCache>
            </c:numRef>
          </c:val>
          <c:smooth val="0"/>
          <c:extLst>
            <c:ext xmlns:c16="http://schemas.microsoft.com/office/drawing/2014/chart" uri="{C3380CC4-5D6E-409C-BE32-E72D297353CC}">
              <c16:uniqueId val="{00000008-F8C6-4D94-A0DF-7F096A6B7239}"/>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1042</c:v>
                </c:pt>
                <c:pt idx="5">
                  <c:v>1078</c:v>
                </c:pt>
                <c:pt idx="8">
                  <c:v>1096</c:v>
                </c:pt>
                <c:pt idx="11">
                  <c:v>1136</c:v>
                </c:pt>
                <c:pt idx="14">
                  <c:v>1152</c:v>
                </c:pt>
              </c:numCache>
            </c:numRef>
          </c:val>
          <c:extLst>
            <c:ext xmlns:c16="http://schemas.microsoft.com/office/drawing/2014/chart" uri="{C3380CC4-5D6E-409C-BE32-E72D297353CC}">
              <c16:uniqueId val="{00000000-B17A-4528-BD95-1A98CE9AD97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B17A-4528-BD95-1A98CE9AD97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643</c:v>
                </c:pt>
                <c:pt idx="5">
                  <c:v>729</c:v>
                </c:pt>
                <c:pt idx="8">
                  <c:v>708</c:v>
                </c:pt>
                <c:pt idx="11">
                  <c:v>746</c:v>
                </c:pt>
                <c:pt idx="14">
                  <c:v>573</c:v>
                </c:pt>
              </c:numCache>
            </c:numRef>
          </c:val>
          <c:extLst>
            <c:ext xmlns:c16="http://schemas.microsoft.com/office/drawing/2014/chart" uri="{C3380CC4-5D6E-409C-BE32-E72D297353CC}">
              <c16:uniqueId val="{00000002-B17A-4528-BD95-1A98CE9AD97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17A-4528-BD95-1A98CE9AD97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17A-4528-BD95-1A98CE9AD97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17A-4528-BD95-1A98CE9AD97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36</c:v>
                </c:pt>
                <c:pt idx="3">
                  <c:v>0</c:v>
                </c:pt>
                <c:pt idx="6">
                  <c:v>0</c:v>
                </c:pt>
                <c:pt idx="9">
                  <c:v>178</c:v>
                </c:pt>
                <c:pt idx="12">
                  <c:v>114</c:v>
                </c:pt>
              </c:numCache>
            </c:numRef>
          </c:val>
          <c:extLst>
            <c:ext xmlns:c16="http://schemas.microsoft.com/office/drawing/2014/chart" uri="{C3380CC4-5D6E-409C-BE32-E72D297353CC}">
              <c16:uniqueId val="{00000006-B17A-4528-BD95-1A98CE9AD97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B17A-4528-BD95-1A98CE9AD97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156</c:v>
                </c:pt>
                <c:pt idx="3">
                  <c:v>202</c:v>
                </c:pt>
                <c:pt idx="6">
                  <c:v>167</c:v>
                </c:pt>
                <c:pt idx="9">
                  <c:v>203</c:v>
                </c:pt>
                <c:pt idx="12">
                  <c:v>299</c:v>
                </c:pt>
              </c:numCache>
            </c:numRef>
          </c:val>
          <c:extLst>
            <c:ext xmlns:c16="http://schemas.microsoft.com/office/drawing/2014/chart" uri="{C3380CC4-5D6E-409C-BE32-E72D297353CC}">
              <c16:uniqueId val="{00000008-B17A-4528-BD95-1A98CE9AD97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17A-4528-BD95-1A98CE9AD97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1619</c:v>
                </c:pt>
                <c:pt idx="3">
                  <c:v>1900</c:v>
                </c:pt>
                <c:pt idx="6">
                  <c:v>2425</c:v>
                </c:pt>
                <c:pt idx="9">
                  <c:v>2446</c:v>
                </c:pt>
                <c:pt idx="12">
                  <c:v>2615</c:v>
                </c:pt>
              </c:numCache>
            </c:numRef>
          </c:val>
          <c:extLst>
            <c:ext xmlns:c16="http://schemas.microsoft.com/office/drawing/2014/chart" uri="{C3380CC4-5D6E-409C-BE32-E72D297353CC}">
              <c16:uniqueId val="{0000000A-B17A-4528-BD95-1A98CE9AD97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126</c:v>
                </c:pt>
                <c:pt idx="2">
                  <c:v>#N/A</c:v>
                </c:pt>
                <c:pt idx="3">
                  <c:v>#N/A</c:v>
                </c:pt>
                <c:pt idx="4">
                  <c:v>295</c:v>
                </c:pt>
                <c:pt idx="5">
                  <c:v>#N/A</c:v>
                </c:pt>
                <c:pt idx="6">
                  <c:v>#N/A</c:v>
                </c:pt>
                <c:pt idx="7">
                  <c:v>787</c:v>
                </c:pt>
                <c:pt idx="8">
                  <c:v>#N/A</c:v>
                </c:pt>
                <c:pt idx="9">
                  <c:v>#N/A</c:v>
                </c:pt>
                <c:pt idx="10">
                  <c:v>945</c:v>
                </c:pt>
                <c:pt idx="11">
                  <c:v>#N/A</c:v>
                </c:pt>
                <c:pt idx="12">
                  <c:v>#N/A</c:v>
                </c:pt>
                <c:pt idx="13">
                  <c:v>1302</c:v>
                </c:pt>
                <c:pt idx="14">
                  <c:v>#N/A</c:v>
                </c:pt>
              </c:numCache>
            </c:numRef>
          </c:val>
          <c:smooth val="0"/>
          <c:extLst>
            <c:ext xmlns:c16="http://schemas.microsoft.com/office/drawing/2014/chart" uri="{C3380CC4-5D6E-409C-BE32-E72D297353CC}">
              <c16:uniqueId val="{0000000B-B17A-4528-BD95-1A98CE9AD97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490</c:v>
                </c:pt>
                <c:pt idx="1">
                  <c:v>594</c:v>
                </c:pt>
                <c:pt idx="2">
                  <c:v>403</c:v>
                </c:pt>
              </c:numCache>
            </c:numRef>
          </c:val>
          <c:extLst>
            <c:ext xmlns:c16="http://schemas.microsoft.com/office/drawing/2014/chart" uri="{C3380CC4-5D6E-409C-BE32-E72D297353CC}">
              <c16:uniqueId val="{00000000-4FAB-430A-98C3-B4F3AE59B84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14</c:v>
                </c:pt>
                <c:pt idx="1">
                  <c:v>14</c:v>
                </c:pt>
                <c:pt idx="2">
                  <c:v>14</c:v>
                </c:pt>
              </c:numCache>
            </c:numRef>
          </c:val>
          <c:extLst>
            <c:ext xmlns:c16="http://schemas.microsoft.com/office/drawing/2014/chart" uri="{C3380CC4-5D6E-409C-BE32-E72D297353CC}">
              <c16:uniqueId val="{00000001-4FAB-430A-98C3-B4F3AE59B84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157</c:v>
                </c:pt>
                <c:pt idx="1">
                  <c:v>90</c:v>
                </c:pt>
                <c:pt idx="2">
                  <c:v>89</c:v>
                </c:pt>
              </c:numCache>
            </c:numRef>
          </c:val>
          <c:extLst>
            <c:ext xmlns:c16="http://schemas.microsoft.com/office/drawing/2014/chart" uri="{C3380CC4-5D6E-409C-BE32-E72D297353CC}">
              <c16:uniqueId val="{00000002-4FAB-430A-98C3-B4F3AE59B84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沖縄県粟国村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新規発行債について、ハード事業の増加により増加傾向にあることから、実質公債費率の分子となる額も増加傾向となる。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今後は、新規事業に優先順位を査定し、起債メニューを精査して、同年度に多数の起債発行をしないよう起債抑制をはかり低水準の維持に努める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満期一括償還地方債の利用がない。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沖縄県粟国村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将来負担比率が令和５年度と比較して増額となっている。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主な要因として、新規にて教員宿舎建設や、フェリーターミナル整備事業、製糖工場宿舎整備工事、公営企業会計に係る借入による。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今後は、地方債発行の抑制や基金の運営改善等適正な財政運営に努める。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沖縄県粟国村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令和５年度より減少している主な要因として、財政調整基金の減少である。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今後、公債費の増額が見込まれるので、歳入の確保並びに歳出の抑制を図っていき、積立金の財源確保に努める。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①農村漁村活性化基金：農水産業の担い手対策等の助成に要する基金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②農業振興基金　　　：農漁業団体及び農漁業関係の活動支援に要する貸付金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③ふるさと応援基金　：粟国村を応援するための基金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④育英基金　　　　　：高校や大学の就学支援に要する貸付金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⑤地域福祉基金　　　：高齢化社会に伴う地域福祉活動に要する基金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②農業振興基金は農漁業団体からの返済により５百万円の増となった。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③ふるさと応援基金は寄附者からの寄附により１百万円の増となった。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その他①，④，⑤の基金については活用実績が少ないことから増減はない。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公債費等の負担軽減に向けし、可能な限り積立てを行っていく。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残高は平成２４年度からの沖縄振興特別推進交付金事業者沖縄離島活性化推進事業等の補助金を活用したハード事業等の実施により、基金残高は減少傾向となっている。令和６年は４０３百万円となっており、前年度より１９１万円減少した。これは一般会計から公営企業会計への繰出金の増額が影響したと考えら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今後、公債費の増額が見込まれるので、歳入の確保並びに歳出の抑制を図っていき、積立金の財源確保に努める。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今後、公債費の増額が見込まれるので、歳入の確保並びに歳出の抑制は図っていき、積立金の財源確保に努める。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沖縄県粟国村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676
644
7.65
2,973,870
2,696,980
182,707
814,322
2,615,390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186.7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小規模離島である本村は、少子高齢化が進む典型的な過疎地域である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農業を中心とした産業構造で、第２次・第３次産業に係る企業が少ないことから税収が少なく財政基盤が脆弱であり、類似団体の平均を大きく下回っている。歳出削減に向け、公共工事の優先順位選定による新規発行債の抑制や公営企業の経営改善に取り組み一般会計からの繰出金の抑制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78232</xdr:rowOff>
    </xdr:from>
    <xdr:to>
      <xdr:col>23</xdr:col>
      <xdr:colOff>133350</xdr:colOff>
      <xdr:row>44</xdr:row>
      <xdr:rowOff>78232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114800" y="762203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99585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300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78232</xdr:rowOff>
    </xdr:from>
    <xdr:to>
      <xdr:col>19</xdr:col>
      <xdr:colOff>133350</xdr:colOff>
      <xdr:row>44</xdr:row>
      <xdr:rowOff>78232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225800" y="762203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42689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243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68580</xdr:rowOff>
    </xdr:from>
    <xdr:to>
      <xdr:col>15</xdr:col>
      <xdr:colOff>82550</xdr:colOff>
      <xdr:row>44</xdr:row>
      <xdr:rowOff>78232</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61238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13733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68580</xdr:rowOff>
    </xdr:from>
    <xdr:to>
      <xdr:col>11</xdr:col>
      <xdr:colOff>31750</xdr:colOff>
      <xdr:row>44</xdr:row>
      <xdr:rowOff>68580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612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4081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20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54102</xdr:rowOff>
    </xdr:from>
    <xdr:to>
      <xdr:col>7</xdr:col>
      <xdr:colOff>31750</xdr:colOff>
      <xdr:row>43</xdr:row>
      <xdr:rowOff>155702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165879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27432</xdr:rowOff>
    </xdr:from>
    <xdr:to>
      <xdr:col>23</xdr:col>
      <xdr:colOff>184150</xdr:colOff>
      <xdr:row>44</xdr:row>
      <xdr:rowOff>129032</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57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94759</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467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27432</xdr:rowOff>
    </xdr:from>
    <xdr:to>
      <xdr:col>19</xdr:col>
      <xdr:colOff>184150</xdr:colOff>
      <xdr:row>44</xdr:row>
      <xdr:rowOff>129032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57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113809</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657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27432</xdr:rowOff>
    </xdr:from>
    <xdr:to>
      <xdr:col>15</xdr:col>
      <xdr:colOff>133350</xdr:colOff>
      <xdr:row>44</xdr:row>
      <xdr:rowOff>129032</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57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113809</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65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17780</xdr:rowOff>
    </xdr:from>
    <xdr:to>
      <xdr:col>11</xdr:col>
      <xdr:colOff>82550</xdr:colOff>
      <xdr:row>44</xdr:row>
      <xdr:rowOff>119380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104157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17780</xdr:rowOff>
    </xdr:from>
    <xdr:to>
      <xdr:col>7</xdr:col>
      <xdr:colOff>31750</xdr:colOff>
      <xdr:row>44</xdr:row>
      <xdr:rowOff>119380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104157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a:t>
          </a:r>
          <a:r>
            <a:rPr kumimoji="1" lang="en-US" altLang="ja-JP" sz="1300">
              <a:latin typeface="ＭＳ Ｐゴシック" panose="020B0600070205080204" pitchFamily="50" charset="-128"/>
              <a:ea typeface="ＭＳ Ｐゴシック" panose="020B0600070205080204" pitchFamily="50" charset="-128"/>
            </a:rPr>
            <a:t>96.9%</a:t>
          </a:r>
          <a:r>
            <a:rPr kumimoji="1" lang="ja-JP" altLang="en-US" sz="1300">
              <a:latin typeface="ＭＳ Ｐゴシック" panose="020B0600070205080204" pitchFamily="50" charset="-128"/>
              <a:ea typeface="ＭＳ Ｐゴシック" panose="020B0600070205080204" pitchFamily="50" charset="-128"/>
            </a:rPr>
            <a:t>から令和６年度</a:t>
          </a:r>
          <a:r>
            <a:rPr kumimoji="1" lang="en-US" altLang="ja-JP" sz="1300">
              <a:latin typeface="ＭＳ Ｐゴシック" panose="020B0600070205080204" pitchFamily="50" charset="-128"/>
              <a:ea typeface="ＭＳ Ｐゴシック" panose="020B0600070205080204" pitchFamily="50" charset="-128"/>
            </a:rPr>
            <a:t>95.0%</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％ホイント）と減になっており、沖縄県平均より高い状況にあり弾力性が無い状況である。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人件費、物件費などの義務的経費の割合が高くなっていることから経費収支比率が高くなっている。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超勤手当の抑制などによる公営企業の経営改善に取り組み、一般会計からの繰出金の抑制に努める。</a:t>
          </a: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123825</xdr:rowOff>
    </xdr:from>
    <xdr:to>
      <xdr:col>23</xdr:col>
      <xdr:colOff>133350</xdr:colOff>
      <xdr:row>64</xdr:row>
      <xdr:rowOff>162031</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1096625"/>
          <a:ext cx="838200" cy="38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86059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1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59479</xdr:rowOff>
    </xdr:from>
    <xdr:to>
      <xdr:col>19</xdr:col>
      <xdr:colOff>133350</xdr:colOff>
      <xdr:row>64</xdr:row>
      <xdr:rowOff>162031</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1032279"/>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53446</xdr:rowOff>
    </xdr:from>
    <xdr:to>
      <xdr:col>15</xdr:col>
      <xdr:colOff>82550</xdr:colOff>
      <xdr:row>64</xdr:row>
      <xdr:rowOff>59479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1026246"/>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112941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57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53446</xdr:rowOff>
    </xdr:from>
    <xdr:to>
      <xdr:col>11</xdr:col>
      <xdr:colOff>31750</xdr:colOff>
      <xdr:row>64</xdr:row>
      <xdr:rowOff>65511</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1026246"/>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48595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159190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73025</xdr:rowOff>
    </xdr:from>
    <xdr:to>
      <xdr:col>23</xdr:col>
      <xdr:colOff>184150</xdr:colOff>
      <xdr:row>65</xdr:row>
      <xdr:rowOff>3175</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0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45102</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01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111231</xdr:rowOff>
    </xdr:from>
    <xdr:to>
      <xdr:col>19</xdr:col>
      <xdr:colOff>184150</xdr:colOff>
      <xdr:row>65</xdr:row>
      <xdr:rowOff>41381</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108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26158</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170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8679</xdr:rowOff>
    </xdr:from>
    <xdr:to>
      <xdr:col>15</xdr:col>
      <xdr:colOff>133350</xdr:colOff>
      <xdr:row>64</xdr:row>
      <xdr:rowOff>110279</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95056</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067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2646</xdr:rowOff>
    </xdr:from>
    <xdr:to>
      <xdr:col>11</xdr:col>
      <xdr:colOff>82550</xdr:colOff>
      <xdr:row>64</xdr:row>
      <xdr:rowOff>104246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97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89023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106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14711</xdr:rowOff>
    </xdr:from>
    <xdr:to>
      <xdr:col>7</xdr:col>
      <xdr:colOff>31750</xdr:colOff>
      <xdr:row>64</xdr:row>
      <xdr:rowOff>116311</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987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101088</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07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[1,225,277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１島１村で小規模自治体である本村は、通常の行政サービスだけではなく空港や航路もあることから、フェリーや那覇事務所及び空港に職員は配置しなければならない状況にある。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引き続き、定員管理の適正化に努めるとともに、超勤手当の抑制等努める。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62531</xdr:rowOff>
    </xdr:from>
    <xdr:to>
      <xdr:col>23</xdr:col>
      <xdr:colOff>133350</xdr:colOff>
      <xdr:row>83</xdr:row>
      <xdr:rowOff>63083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292881"/>
          <a:ext cx="838200" cy="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139025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855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62531</xdr:rowOff>
    </xdr:from>
    <xdr:to>
      <xdr:col>19</xdr:col>
      <xdr:colOff>133350</xdr:colOff>
      <xdr:row>83</xdr:row>
      <xdr:rowOff>82961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292881"/>
          <a:ext cx="889000" cy="20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40854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756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49251</xdr:rowOff>
    </xdr:from>
    <xdr:to>
      <xdr:col>15</xdr:col>
      <xdr:colOff>82550</xdr:colOff>
      <xdr:row>83</xdr:row>
      <xdr:rowOff>82961</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79601"/>
          <a:ext cx="889000" cy="33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25945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74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31635</xdr:rowOff>
    </xdr:from>
    <xdr:to>
      <xdr:col>11</xdr:col>
      <xdr:colOff>31750</xdr:colOff>
      <xdr:row>83</xdr:row>
      <xdr:rowOff>49251</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261985"/>
          <a:ext cx="889000" cy="17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5951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72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69692</xdr:rowOff>
    </xdr:from>
    <xdr:to>
      <xdr:col>7</xdr:col>
      <xdr:colOff>31750</xdr:colOff>
      <xdr:row>81</xdr:row>
      <xdr:rowOff>171292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10019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72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12283</xdr:rowOff>
    </xdr:from>
    <xdr:to>
      <xdr:col>23</xdr:col>
      <xdr:colOff>184150</xdr:colOff>
      <xdr:row>83</xdr:row>
      <xdr:rowOff>113883</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242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155810</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214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1,225,277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11731</xdr:rowOff>
    </xdr:from>
    <xdr:to>
      <xdr:col>19</xdr:col>
      <xdr:colOff>184150</xdr:colOff>
      <xdr:row>83</xdr:row>
      <xdr:rowOff>113331</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24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98108</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328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32161</xdr:rowOff>
    </xdr:from>
    <xdr:to>
      <xdr:col>15</xdr:col>
      <xdr:colOff>133350</xdr:colOff>
      <xdr:row>83</xdr:row>
      <xdr:rowOff>133761</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262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118538</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348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169901</xdr:rowOff>
    </xdr:from>
    <xdr:to>
      <xdr:col>11</xdr:col>
      <xdr:colOff>82550</xdr:colOff>
      <xdr:row>83</xdr:row>
      <xdr:rowOff>100051</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228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84828</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31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1,190,885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152285</xdr:rowOff>
    </xdr:from>
    <xdr:to>
      <xdr:col>7</xdr:col>
      <xdr:colOff>31750</xdr:colOff>
      <xdr:row>83</xdr:row>
      <xdr:rowOff>82435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21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67212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29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本村は全国町村平均</a:t>
          </a:r>
          <a:r>
            <a:rPr kumimoji="1" lang="en-US" altLang="ja-JP" sz="1300">
              <a:latin typeface="ＭＳ Ｐゴシック" panose="020B0600070205080204" pitchFamily="50" charset="-128"/>
              <a:ea typeface="ＭＳ Ｐゴシック" panose="020B0600070205080204" pitchFamily="50" charset="-128"/>
            </a:rPr>
            <a:t>96.4</a:t>
          </a:r>
          <a:r>
            <a:rPr kumimoji="1" lang="ja-JP" altLang="en-US" sz="1300">
              <a:latin typeface="ＭＳ Ｐゴシック" panose="020B0600070205080204" pitchFamily="50" charset="-128"/>
              <a:ea typeface="ＭＳ Ｐゴシック" panose="020B0600070205080204" pitchFamily="50" charset="-128"/>
            </a:rPr>
            <a:t>より</a:t>
          </a:r>
          <a:r>
            <a:rPr kumimoji="1" lang="en-US" altLang="ja-JP" sz="1300">
              <a:latin typeface="ＭＳ Ｐゴシック" panose="020B0600070205080204" pitchFamily="50" charset="-128"/>
              <a:ea typeface="ＭＳ Ｐゴシック" panose="020B0600070205080204" pitchFamily="50" charset="-128"/>
            </a:rPr>
            <a:t>4.6</a:t>
          </a:r>
          <a:r>
            <a:rPr kumimoji="1" lang="ja-JP" altLang="en-US" sz="1300">
              <a:latin typeface="ＭＳ Ｐゴシック" panose="020B0600070205080204" pitchFamily="50" charset="-128"/>
              <a:ea typeface="ＭＳ Ｐゴシック" panose="020B0600070205080204" pitchFamily="50" charset="-128"/>
            </a:rPr>
            <a:t>ポイント少ない</a:t>
          </a:r>
          <a:r>
            <a:rPr kumimoji="1" lang="en-US" altLang="ja-JP" sz="1300">
              <a:latin typeface="ＭＳ Ｐゴシック" panose="020B0600070205080204" pitchFamily="50" charset="-128"/>
              <a:ea typeface="ＭＳ Ｐゴシック" panose="020B0600070205080204" pitchFamily="50" charset="-128"/>
            </a:rPr>
            <a:t>91.8</a:t>
          </a:r>
          <a:r>
            <a:rPr kumimoji="1" lang="ja-JP" altLang="en-US" sz="1300">
              <a:latin typeface="ＭＳ Ｐゴシック" panose="020B0600070205080204" pitchFamily="50" charset="-128"/>
              <a:ea typeface="ＭＳ Ｐゴシック" panose="020B0600070205080204" pitchFamily="50" charset="-128"/>
            </a:rPr>
            <a:t>で低水準であるため、今後は個々のスキルを上げるためマネジメントをしっかりと行う等、人事評価制度を活用しながら対応を行う。</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43814</xdr:rowOff>
    </xdr:from>
    <xdr:to>
      <xdr:col>81</xdr:col>
      <xdr:colOff>44450</xdr:colOff>
      <xdr:row>85</xdr:row>
      <xdr:rowOff>140336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4617064"/>
          <a:ext cx="838200" cy="9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53040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797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43814</xdr:rowOff>
    </xdr:from>
    <xdr:to>
      <xdr:col>77</xdr:col>
      <xdr:colOff>44450</xdr:colOff>
      <xdr:row>85</xdr:row>
      <xdr:rowOff>116205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5290800" y="14617064"/>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131145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87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98107</xdr:rowOff>
    </xdr:from>
    <xdr:to>
      <xdr:col>72</xdr:col>
      <xdr:colOff>203200</xdr:colOff>
      <xdr:row>85</xdr:row>
      <xdr:rowOff>116205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4401800" y="14671357"/>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167340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91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94614</xdr:rowOff>
    </xdr:from>
    <xdr:to>
      <xdr:col>68</xdr:col>
      <xdr:colOff>152400</xdr:colOff>
      <xdr:row>85</xdr:row>
      <xdr:rowOff>98107</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3512800" y="14496414"/>
          <a:ext cx="889000" cy="174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1922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9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119079</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89536</xdr:rowOff>
    </xdr:from>
    <xdr:to>
      <xdr:col>81</xdr:col>
      <xdr:colOff>95250</xdr:colOff>
      <xdr:row>86</xdr:row>
      <xdr:rowOff>19686</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106063</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507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164464</xdr:rowOff>
    </xdr:from>
    <xdr:to>
      <xdr:col>77</xdr:col>
      <xdr:colOff>95250</xdr:colOff>
      <xdr:row>85</xdr:row>
      <xdr:rowOff>94614</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56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104791</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4335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65405</xdr:rowOff>
    </xdr:from>
    <xdr:to>
      <xdr:col>73</xdr:col>
      <xdr:colOff>44450</xdr:colOff>
      <xdr:row>85</xdr:row>
      <xdr:rowOff>167005</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5732</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440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47307</xdr:rowOff>
    </xdr:from>
    <xdr:to>
      <xdr:col>68</xdr:col>
      <xdr:colOff>203200</xdr:colOff>
      <xdr:row>85</xdr:row>
      <xdr:rowOff>148907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6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159084</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38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43814</xdr:rowOff>
    </xdr:from>
    <xdr:to>
      <xdr:col>64</xdr:col>
      <xdr:colOff>152400</xdr:colOff>
      <xdr:row>84</xdr:row>
      <xdr:rowOff>145414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44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155591</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21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[44.38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離島である本村は、通常の行政サービス以外に港や空港に職員を配置することから必然的に職員数が多くなっている。今後は、退職者不補充や会計年度任用職員で対応するなど、住民サービスの低下がない範囲で抑制に努めていく。</a:t>
          </a: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148003</xdr:rowOff>
    </xdr:from>
    <xdr:to>
      <xdr:col>81</xdr:col>
      <xdr:colOff>44450</xdr:colOff>
      <xdr:row>60</xdr:row>
      <xdr:rowOff>156162</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179800" y="10435003"/>
          <a:ext cx="838200" cy="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85131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0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148003</xdr:rowOff>
    </xdr:from>
    <xdr:to>
      <xdr:col>77</xdr:col>
      <xdr:colOff>44450</xdr:colOff>
      <xdr:row>61</xdr:row>
      <xdr:rowOff>9646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5290800" y="10435003"/>
          <a:ext cx="889000" cy="33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12148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995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9646</xdr:rowOff>
    </xdr:from>
    <xdr:to>
      <xdr:col>72</xdr:col>
      <xdr:colOff>203200</xdr:colOff>
      <xdr:row>61</xdr:row>
      <xdr:rowOff>48484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4401800" y="10468096"/>
          <a:ext cx="889000" cy="38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166708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9939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41819</xdr:rowOff>
    </xdr:from>
    <xdr:to>
      <xdr:col>68</xdr:col>
      <xdr:colOff>152400</xdr:colOff>
      <xdr:row>61</xdr:row>
      <xdr:rowOff>48484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3512800" y="10500269"/>
          <a:ext cx="889000" cy="6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155217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9927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49071</xdr:rowOff>
    </xdr:from>
    <xdr:to>
      <xdr:col>64</xdr:col>
      <xdr:colOff>152400</xdr:colOff>
      <xdr:row>59</xdr:row>
      <xdr:rowOff>150671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160848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9933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105362</xdr:rowOff>
    </xdr:from>
    <xdr:to>
      <xdr:col>81</xdr:col>
      <xdr:colOff>95250</xdr:colOff>
      <xdr:row>61</xdr:row>
      <xdr:rowOff>35512</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39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77439</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10364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97203</xdr:rowOff>
    </xdr:from>
    <xdr:to>
      <xdr:col>77</xdr:col>
      <xdr:colOff>95250</xdr:colOff>
      <xdr:row>61</xdr:row>
      <xdr:rowOff>27353</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384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12130</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10470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130296</xdr:rowOff>
    </xdr:from>
    <xdr:to>
      <xdr:col>73</xdr:col>
      <xdr:colOff>44450</xdr:colOff>
      <xdr:row>61</xdr:row>
      <xdr:rowOff>60446</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45223</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10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169134</xdr:rowOff>
    </xdr:from>
    <xdr:to>
      <xdr:col>68</xdr:col>
      <xdr:colOff>203200</xdr:colOff>
      <xdr:row>61</xdr:row>
      <xdr:rowOff>99284</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456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84061</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54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162469</xdr:rowOff>
    </xdr:from>
    <xdr:to>
      <xdr:col>64</xdr:col>
      <xdr:colOff>152400</xdr:colOff>
      <xdr:row>61</xdr:row>
      <xdr:rowOff>92619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449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77396</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535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令和５年度より</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ポイントも上昇している。フェリー新設に係る元金の償還が発生したことが大きな要因と考えられる。今後も大規模な事業があるため、新規発行債の増額により実質公債費率の増加が見込まれることから、事業の優先順位を決め、新規発行債の抑制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129963</xdr:rowOff>
    </xdr:from>
    <xdr:to>
      <xdr:col>81</xdr:col>
      <xdr:colOff>44450</xdr:colOff>
      <xdr:row>43</xdr:row>
      <xdr:rowOff>167640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179800" y="7330863"/>
          <a:ext cx="8382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106273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6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17356</xdr:rowOff>
    </xdr:from>
    <xdr:to>
      <xdr:col>77</xdr:col>
      <xdr:colOff>44450</xdr:colOff>
      <xdr:row>42</xdr:row>
      <xdr:rowOff>129963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5290800" y="7218256"/>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164677</xdr:rowOff>
    </xdr:from>
    <xdr:to>
      <xdr:col>72</xdr:col>
      <xdr:colOff>203200</xdr:colOff>
      <xdr:row>42</xdr:row>
      <xdr:rowOff>17356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4401800" y="719412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164677</xdr:rowOff>
    </xdr:from>
    <xdr:to>
      <xdr:col>68</xdr:col>
      <xdr:colOff>152400</xdr:colOff>
      <xdr:row>42</xdr:row>
      <xdr:rowOff>25400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3512800" y="719412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86377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116840</xdr:rowOff>
    </xdr:from>
    <xdr:to>
      <xdr:col>81</xdr:col>
      <xdr:colOff>95250</xdr:colOff>
      <xdr:row>44</xdr:row>
      <xdr:rowOff>46990</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88917</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46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79163</xdr:rowOff>
    </xdr:from>
    <xdr:to>
      <xdr:col>77</xdr:col>
      <xdr:colOff>95250</xdr:colOff>
      <xdr:row>43</xdr:row>
      <xdr:rowOff>9313</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165540</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366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138006</xdr:rowOff>
    </xdr:from>
    <xdr:to>
      <xdr:col>73</xdr:col>
      <xdr:colOff>44450</xdr:colOff>
      <xdr:row>42</xdr:row>
      <xdr:rowOff>68156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52933</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113877</xdr:rowOff>
    </xdr:from>
    <xdr:to>
      <xdr:col>68</xdr:col>
      <xdr:colOff>203200</xdr:colOff>
      <xdr:row>42</xdr:row>
      <xdr:rowOff>44027</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28804</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60977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令和５年度から将来負担比率は</a:t>
          </a:r>
          <a:r>
            <a:rPr kumimoji="1" lang="en-US" altLang="ja-JP" sz="1300">
              <a:latin typeface="ＭＳ Ｐゴシック" panose="020B0600070205080204" pitchFamily="50" charset="-128"/>
              <a:ea typeface="ＭＳ Ｐゴシック" panose="020B0600070205080204" pitchFamily="50" charset="-128"/>
            </a:rPr>
            <a:t>41.6</a:t>
          </a:r>
          <a:r>
            <a:rPr kumimoji="1" lang="ja-JP" altLang="en-US" sz="1300">
              <a:latin typeface="ＭＳ Ｐゴシック" panose="020B0600070205080204" pitchFamily="50" charset="-128"/>
              <a:ea typeface="ＭＳ Ｐゴシック" panose="020B0600070205080204" pitchFamily="50" charset="-128"/>
            </a:rPr>
            <a:t>ポイントも上昇（令和３年度から</a:t>
          </a:r>
          <a:r>
            <a:rPr kumimoji="1" lang="en-US" altLang="ja-JP" sz="1300">
              <a:latin typeface="ＭＳ Ｐゴシック" panose="020B0600070205080204" pitchFamily="50" charset="-128"/>
              <a:ea typeface="ＭＳ Ｐゴシック" panose="020B0600070205080204" pitchFamily="50" charset="-128"/>
            </a:rPr>
            <a:t>142.1</a:t>
          </a:r>
          <a:r>
            <a:rPr kumimoji="1" lang="ja-JP" altLang="en-US" sz="1300">
              <a:latin typeface="ＭＳ Ｐゴシック" panose="020B0600070205080204" pitchFamily="50" charset="-128"/>
              <a:ea typeface="ＭＳ Ｐゴシック" panose="020B0600070205080204" pitchFamily="50" charset="-128"/>
            </a:rPr>
            <a:t>ポイント上昇）しており、全国平均、沖縄平均よりかなり高くなっている。令和７年度よりハブ対策整備事業においての工事や教員住宅新設工事があるため、今後は新規発行債の削減やその他歳出の削減に努め、基金からの繰入れの抑制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108754</xdr:rowOff>
    </xdr:from>
    <xdr:to>
      <xdr:col>81</xdr:col>
      <xdr:colOff>44450</xdr:colOff>
      <xdr:row>22</xdr:row>
      <xdr:rowOff>100457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179800" y="3537754"/>
          <a:ext cx="838200" cy="334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112099</xdr:rowOff>
    </xdr:from>
    <xdr:to>
      <xdr:col>77</xdr:col>
      <xdr:colOff>44450</xdr:colOff>
      <xdr:row>20</xdr:row>
      <xdr:rowOff>108754</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5290800" y="3369649"/>
          <a:ext cx="889000" cy="16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157649</xdr:rowOff>
    </xdr:from>
    <xdr:to>
      <xdr:col>72</xdr:col>
      <xdr:colOff>203200</xdr:colOff>
      <xdr:row>19</xdr:row>
      <xdr:rowOff>112099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4401800" y="2729399"/>
          <a:ext cx="889000" cy="640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142494</xdr:rowOff>
    </xdr:from>
    <xdr:to>
      <xdr:col>68</xdr:col>
      <xdr:colOff>152400</xdr:colOff>
      <xdr:row>15</xdr:row>
      <xdr:rowOff>157649</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3512800" y="2542794"/>
          <a:ext cx="889000" cy="186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22</xdr:row>
      <xdr:rowOff>49657</xdr:rowOff>
    </xdr:from>
    <xdr:to>
      <xdr:col>81</xdr:col>
      <xdr:colOff>95250</xdr:colOff>
      <xdr:row>22</xdr:row>
      <xdr:rowOff>151257</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6967200" y="382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21</xdr:row>
      <xdr:rowOff>116984</xdr:rowOff>
    </xdr:from>
    <xdr:ext cx="762000" cy="259045"/>
    <xdr:sp macro="" textlink="">
      <xdr:nvSpPr>
        <xdr:cNvPr id="456" name="将来負担の状況該当値テキスト">
          <a:extLst>
            <a:ext uri="{FF2B5EF4-FFF2-40B4-BE49-F238E27FC236}">
              <a16:creationId xmlns:a16="http://schemas.microsoft.com/office/drawing/2014/main" id="{00000000-0008-0000-0300-0000C8010000}"/>
            </a:ext>
          </a:extLst>
        </xdr:cNvPr>
        <xdr:cNvSpPr txBox="1"/>
      </xdr:nvSpPr>
      <xdr:spPr>
        <a:xfrm>
          <a:off x="17106900" y="3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57954</xdr:rowOff>
    </xdr:from>
    <xdr:to>
      <xdr:col>77</xdr:col>
      <xdr:colOff>95250</xdr:colOff>
      <xdr:row>20</xdr:row>
      <xdr:rowOff>159554</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6129000" y="348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144331</xdr:rowOff>
    </xdr:from>
    <xdr:ext cx="7366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798800" y="3573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61299</xdr:rowOff>
    </xdr:from>
    <xdr:to>
      <xdr:col>73</xdr:col>
      <xdr:colOff>44450</xdr:colOff>
      <xdr:row>19</xdr:row>
      <xdr:rowOff>162899</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5240000" y="331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147676</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909800" y="340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106849</xdr:rowOff>
    </xdr:from>
    <xdr:to>
      <xdr:col>68</xdr:col>
      <xdr:colOff>203200</xdr:colOff>
      <xdr:row>16</xdr:row>
      <xdr:rowOff>36999</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4351000" y="2678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21776</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764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91694</xdr:rowOff>
    </xdr:from>
    <xdr:to>
      <xdr:col>64</xdr:col>
      <xdr:colOff>152400</xdr:colOff>
      <xdr:row>15</xdr:row>
      <xdr:rowOff>21844</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3462000" y="249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6621</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57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沖縄県粟国村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676
644
7.65
2,973,870
2,696,980
182,707
814,322
2,615,390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186.7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令和５年度より</a:t>
          </a:r>
          <a:r>
            <a:rPr kumimoji="1" lang="en-US" altLang="ja-JP" sz="1300">
              <a:latin typeface="ＭＳ Ｐゴシック" panose="020B0600070205080204" pitchFamily="50" charset="-128"/>
              <a:ea typeface="ＭＳ Ｐゴシック" panose="020B0600070205080204" pitchFamily="50" charset="-128"/>
            </a:rPr>
            <a:t>3.6</a:t>
          </a:r>
          <a:r>
            <a:rPr kumimoji="1" lang="ja-JP" altLang="en-US" sz="1300">
              <a:latin typeface="ＭＳ Ｐゴシック" panose="020B0600070205080204" pitchFamily="50" charset="-128"/>
              <a:ea typeface="ＭＳ Ｐゴシック" panose="020B0600070205080204" pitchFamily="50" charset="-128"/>
            </a:rPr>
            <a:t>ポイント減少しているが、未だ全国や沖縄県の平均より高い状況にある。これは、本村が１島１村の自治体で、空港や船舶等にも職員の配置を行っているためである。今後は超勤手当の抑制や職員の退職者不補充を行うとともに、会計年度任用職員の対応等で人件費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54610</xdr:rowOff>
    </xdr:from>
    <xdr:to>
      <xdr:col>24</xdr:col>
      <xdr:colOff>25400</xdr:colOff>
      <xdr:row>39</xdr:row>
      <xdr:rowOff>20320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56971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04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20320</xdr:rowOff>
    </xdr:from>
    <xdr:to>
      <xdr:col>19</xdr:col>
      <xdr:colOff>187325</xdr:colOff>
      <xdr:row>39</xdr:row>
      <xdr:rowOff>24130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7068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168927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168910</xdr:rowOff>
    </xdr:from>
    <xdr:to>
      <xdr:col>15</xdr:col>
      <xdr:colOff>98425</xdr:colOff>
      <xdr:row>39</xdr:row>
      <xdr:rowOff>24130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6840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6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168910</xdr:rowOff>
    </xdr:from>
    <xdr:to>
      <xdr:col>11</xdr:col>
      <xdr:colOff>9525</xdr:colOff>
      <xdr:row>39</xdr:row>
      <xdr:rowOff>66040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68401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3810</xdr:rowOff>
    </xdr:from>
    <xdr:to>
      <xdr:col>24</xdr:col>
      <xdr:colOff>76200</xdr:colOff>
      <xdr:row>38</xdr:row>
      <xdr:rowOff>105410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51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147337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9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140970</xdr:rowOff>
    </xdr:from>
    <xdr:to>
      <xdr:col>20</xdr:col>
      <xdr:colOff>38100</xdr:colOff>
      <xdr:row>39</xdr:row>
      <xdr:rowOff>71120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65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55897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74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144780</xdr:rowOff>
    </xdr:from>
    <xdr:to>
      <xdr:col>15</xdr:col>
      <xdr:colOff>149225</xdr:colOff>
      <xdr:row>39</xdr:row>
      <xdr:rowOff>74930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59707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118110</xdr:rowOff>
    </xdr:from>
    <xdr:to>
      <xdr:col>11</xdr:col>
      <xdr:colOff>60325</xdr:colOff>
      <xdr:row>39</xdr:row>
      <xdr:rowOff>48260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6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33037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71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15240</xdr:rowOff>
    </xdr:from>
    <xdr:to>
      <xdr:col>6</xdr:col>
      <xdr:colOff>171450</xdr:colOff>
      <xdr:row>39</xdr:row>
      <xdr:rowOff>116840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70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101617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788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令和５年度</a:t>
          </a:r>
          <a:r>
            <a:rPr kumimoji="1" lang="en-US" altLang="ja-JP" sz="1300">
              <a:latin typeface="ＭＳ Ｐゴシック" panose="020B0600070205080204" pitchFamily="50" charset="-128"/>
              <a:ea typeface="ＭＳ Ｐゴシック" panose="020B0600070205080204" pitchFamily="50" charset="-128"/>
            </a:rPr>
            <a:t>22.8%</a:t>
          </a:r>
          <a:r>
            <a:rPr kumimoji="1" lang="ja-JP" altLang="en-US" sz="1300">
              <a:latin typeface="ＭＳ Ｐゴシック" panose="020B0600070205080204" pitchFamily="50" charset="-128"/>
              <a:ea typeface="ＭＳ Ｐゴシック" panose="020B0600070205080204" pitchFamily="50" charset="-128"/>
            </a:rPr>
            <a:t>から</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20.7%</a:t>
          </a:r>
          <a:r>
            <a:rPr kumimoji="1" lang="ja-JP" altLang="en-US" sz="1300">
              <a:latin typeface="ＭＳ Ｐゴシック" panose="020B0600070205080204" pitchFamily="50" charset="-128"/>
              <a:ea typeface="ＭＳ Ｐゴシック" panose="020B0600070205080204" pitchFamily="50" charset="-128"/>
            </a:rPr>
            <a:t>となっているが、沖縄県平均</a:t>
          </a:r>
          <a:r>
            <a:rPr kumimoji="1" lang="en-US" altLang="ja-JP" sz="1300">
              <a:latin typeface="ＭＳ Ｐゴシック" panose="020B0600070205080204" pitchFamily="50" charset="-128"/>
              <a:ea typeface="ＭＳ Ｐゴシック" panose="020B0600070205080204" pitchFamily="50" charset="-128"/>
            </a:rPr>
            <a:t>15.3</a:t>
          </a:r>
          <a:r>
            <a:rPr kumimoji="1" lang="ja-JP" altLang="en-US" sz="1300">
              <a:latin typeface="ＭＳ Ｐゴシック" panose="020B0600070205080204" pitchFamily="50" charset="-128"/>
              <a:ea typeface="ＭＳ Ｐゴシック" panose="020B0600070205080204" pitchFamily="50" charset="-128"/>
            </a:rPr>
            <a:t>％より</a:t>
          </a:r>
          <a:r>
            <a:rPr kumimoji="1" lang="en-US" altLang="ja-JP" sz="1300">
              <a:latin typeface="ＭＳ Ｐゴシック" panose="020B0600070205080204" pitchFamily="50" charset="-128"/>
              <a:ea typeface="ＭＳ Ｐゴシック" panose="020B0600070205080204" pitchFamily="50" charset="-128"/>
            </a:rPr>
            <a:t>5.4</a:t>
          </a:r>
          <a:r>
            <a:rPr kumimoji="1" lang="ja-JP" altLang="en-US" sz="1300">
              <a:latin typeface="ＭＳ Ｐゴシック" panose="020B0600070205080204" pitchFamily="50" charset="-128"/>
              <a:ea typeface="ＭＳ Ｐゴシック" panose="020B0600070205080204" pitchFamily="50" charset="-128"/>
            </a:rPr>
            <a:t>ポイント高い水準にある。離島である本村は、旅費の増や沖縄振興特別交付金事業・沖縄県離島活性化推進事業による委託、システム保守の委託等による増額が主な要因である。今後は委託料等の見直しを行い物件費の更なる抑制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159004</xdr:rowOff>
    </xdr:from>
    <xdr:to>
      <xdr:col>82</xdr:col>
      <xdr:colOff>107950</xdr:colOff>
      <xdr:row>19</xdr:row>
      <xdr:rowOff>83566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3245104"/>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40149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78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168148</xdr:rowOff>
    </xdr:from>
    <xdr:to>
      <xdr:col>78</xdr:col>
      <xdr:colOff>69850</xdr:colOff>
      <xdr:row>19</xdr:row>
      <xdr:rowOff>83566</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325424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112539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84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168148</xdr:rowOff>
    </xdr:from>
    <xdr:to>
      <xdr:col>73</xdr:col>
      <xdr:colOff>180975</xdr:colOff>
      <xdr:row>19</xdr:row>
      <xdr:rowOff>106426</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325424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98823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163576</xdr:rowOff>
    </xdr:from>
    <xdr:to>
      <xdr:col>69</xdr:col>
      <xdr:colOff>92075</xdr:colOff>
      <xdr:row>19</xdr:row>
      <xdr:rowOff>106426</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324967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43959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615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71391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4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108204</xdr:rowOff>
    </xdr:from>
    <xdr:to>
      <xdr:col>82</xdr:col>
      <xdr:colOff>158750</xdr:colOff>
      <xdr:row>19</xdr:row>
      <xdr:rowOff>38354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3194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80281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316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32766</xdr:rowOff>
    </xdr:from>
    <xdr:to>
      <xdr:col>78</xdr:col>
      <xdr:colOff>120650</xdr:colOff>
      <xdr:row>19</xdr:row>
      <xdr:rowOff>134366</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3290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119143</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337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117348</xdr:rowOff>
    </xdr:from>
    <xdr:to>
      <xdr:col>74</xdr:col>
      <xdr:colOff>31750</xdr:colOff>
      <xdr:row>19</xdr:row>
      <xdr:rowOff>47498</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320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32275</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28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55626</xdr:rowOff>
    </xdr:from>
    <xdr:to>
      <xdr:col>69</xdr:col>
      <xdr:colOff>142875</xdr:colOff>
      <xdr:row>19</xdr:row>
      <xdr:rowOff>157226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3313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142003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339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112776</xdr:rowOff>
    </xdr:from>
    <xdr:to>
      <xdr:col>65</xdr:col>
      <xdr:colOff>53975</xdr:colOff>
      <xdr:row>19</xdr:row>
      <xdr:rowOff>42926</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3198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27703</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28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扶助費の主な比率は障害福祉や小中学校の扶助となっている。今後も同水準の維持に努める。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45357</xdr:rowOff>
    </xdr:from>
    <xdr:to>
      <xdr:col>24</xdr:col>
      <xdr:colOff>25400</xdr:colOff>
      <xdr:row>54</xdr:row>
      <xdr:rowOff>143328</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03657"/>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162577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45357</xdr:rowOff>
    </xdr:from>
    <xdr:to>
      <xdr:col>19</xdr:col>
      <xdr:colOff>187325</xdr:colOff>
      <xdr:row>54</xdr:row>
      <xdr:rowOff>159657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303657"/>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89099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1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143328</xdr:rowOff>
    </xdr:from>
    <xdr:to>
      <xdr:col>15</xdr:col>
      <xdr:colOff>98425</xdr:colOff>
      <xdr:row>54</xdr:row>
      <xdr:rowOff>159657</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4016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56442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143328</xdr:rowOff>
    </xdr:from>
    <xdr:to>
      <xdr:col>11</xdr:col>
      <xdr:colOff>9525</xdr:colOff>
      <xdr:row>55</xdr:row>
      <xdr:rowOff>102507</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4016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147155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92528</xdr:rowOff>
    </xdr:from>
    <xdr:to>
      <xdr:col>24</xdr:col>
      <xdr:colOff>76200</xdr:colOff>
      <xdr:row>55</xdr:row>
      <xdr:rowOff>22678</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109055</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19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166007</xdr:rowOff>
    </xdr:from>
    <xdr:to>
      <xdr:col>20</xdr:col>
      <xdr:colOff>38100</xdr:colOff>
      <xdr:row>54</xdr:row>
      <xdr:rowOff>96157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106334</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0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108857</xdr:rowOff>
    </xdr:from>
    <xdr:to>
      <xdr:col>15</xdr:col>
      <xdr:colOff>149225</xdr:colOff>
      <xdr:row>55</xdr:row>
      <xdr:rowOff>39007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49184</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92528</xdr:rowOff>
    </xdr:from>
    <xdr:to>
      <xdr:col>11</xdr:col>
      <xdr:colOff>60325</xdr:colOff>
      <xdr:row>55</xdr:row>
      <xdr:rowOff>22678</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32855</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51707</xdr:rowOff>
    </xdr:from>
    <xdr:to>
      <xdr:col>6</xdr:col>
      <xdr:colOff>171450</xdr:colOff>
      <xdr:row>55</xdr:row>
      <xdr:rowOff>153307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138084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その他に係る主な要因として、事業会計及び公営企業会計への繰出が高額であることが挙げられる。今後は公営企業戦略を基に健全な財政運営に努め、一般会計からの繰出の抑制を図る。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8128</xdr:rowOff>
    </xdr:from>
    <xdr:to>
      <xdr:col>82</xdr:col>
      <xdr:colOff>107950</xdr:colOff>
      <xdr:row>59</xdr:row>
      <xdr:rowOff>110998</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5671800" y="9952228"/>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90441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691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161290</xdr:rowOff>
    </xdr:from>
    <xdr:to>
      <xdr:col>78</xdr:col>
      <xdr:colOff>69850</xdr:colOff>
      <xdr:row>58</xdr:row>
      <xdr:rowOff>8128</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4782800" y="993394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126001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1007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161290</xdr:rowOff>
    </xdr:from>
    <xdr:to>
      <xdr:col>73</xdr:col>
      <xdr:colOff>180975</xdr:colOff>
      <xdr:row>58</xdr:row>
      <xdr:rowOff>154432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893800" y="993394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78994</xdr:rowOff>
    </xdr:from>
    <xdr:to>
      <xdr:col>69</xdr:col>
      <xdr:colOff>92075</xdr:colOff>
      <xdr:row>58</xdr:row>
      <xdr:rowOff>154432</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004800" y="9851644"/>
          <a:ext cx="8890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43959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981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85344</xdr:rowOff>
    </xdr:from>
    <xdr:to>
      <xdr:col>65</xdr:col>
      <xdr:colOff>53975</xdr:colOff>
      <xdr:row>59</xdr:row>
      <xdr:rowOff>15494</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029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271</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1011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60198</xdr:rowOff>
    </xdr:from>
    <xdr:to>
      <xdr:col>82</xdr:col>
      <xdr:colOff>158750</xdr:colOff>
      <xdr:row>59</xdr:row>
      <xdr:rowOff>161798</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1017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32275</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1014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128778</xdr:rowOff>
    </xdr:from>
    <xdr:to>
      <xdr:col>78</xdr:col>
      <xdr:colOff>120650</xdr:colOff>
      <xdr:row>58</xdr:row>
      <xdr:rowOff>58928</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69105</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9670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110490</xdr:rowOff>
    </xdr:from>
    <xdr:to>
      <xdr:col>74</xdr:col>
      <xdr:colOff>31750</xdr:colOff>
      <xdr:row>58</xdr:row>
      <xdr:rowOff>40640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50817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103632</xdr:rowOff>
    </xdr:from>
    <xdr:to>
      <xdr:col>69</xdr:col>
      <xdr:colOff>142875</xdr:colOff>
      <xdr:row>59</xdr:row>
      <xdr:rowOff>33782</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1004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18559</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101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28194</xdr:rowOff>
    </xdr:from>
    <xdr:to>
      <xdr:col>65</xdr:col>
      <xdr:colOff>53975</xdr:colOff>
      <xdr:row>57</xdr:row>
      <xdr:rowOff>129794</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139971</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956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福祉の向上を図る観点から社会福祉協議会への補助金及び、観光振興の向上を図る観点から観光協会への補助金の割合が高額になっている。今後は自主運営ができるよう事業の精査を行い、補助金の見直しに努める。</a:t>
          </a: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122428</xdr:rowOff>
    </xdr:from>
    <xdr:to>
      <xdr:col>82</xdr:col>
      <xdr:colOff>107950</xdr:colOff>
      <xdr:row>34</xdr:row>
      <xdr:rowOff>163576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595172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158005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330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58420</xdr:rowOff>
    </xdr:from>
    <xdr:to>
      <xdr:col>78</xdr:col>
      <xdr:colOff>69850</xdr:colOff>
      <xdr:row>34</xdr:row>
      <xdr:rowOff>122428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58877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49276</xdr:rowOff>
    </xdr:from>
    <xdr:to>
      <xdr:col>73</xdr:col>
      <xdr:colOff>180975</xdr:colOff>
      <xdr:row>34</xdr:row>
      <xdr:rowOff>58420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58785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167149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49276</xdr:rowOff>
    </xdr:from>
    <xdr:to>
      <xdr:col>69</xdr:col>
      <xdr:colOff>92075</xdr:colOff>
      <xdr:row>34</xdr:row>
      <xdr:rowOff>58420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58785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153433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112776</xdr:rowOff>
    </xdr:from>
    <xdr:to>
      <xdr:col>82</xdr:col>
      <xdr:colOff>158750</xdr:colOff>
      <xdr:row>35</xdr:row>
      <xdr:rowOff>42926</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21353</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850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71628</xdr:rowOff>
    </xdr:from>
    <xdr:to>
      <xdr:col>78</xdr:col>
      <xdr:colOff>120650</xdr:colOff>
      <xdr:row>35</xdr:row>
      <xdr:rowOff>1778</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11955</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66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7620</xdr:rowOff>
    </xdr:from>
    <xdr:to>
      <xdr:col>74</xdr:col>
      <xdr:colOff>31750</xdr:colOff>
      <xdr:row>34</xdr:row>
      <xdr:rowOff>109220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119397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169926</xdr:rowOff>
    </xdr:from>
    <xdr:to>
      <xdr:col>69</xdr:col>
      <xdr:colOff>142875</xdr:colOff>
      <xdr:row>34</xdr:row>
      <xdr:rowOff>100076</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582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110253</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596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7620</xdr:rowOff>
    </xdr:from>
    <xdr:to>
      <xdr:col>65</xdr:col>
      <xdr:colOff>53975</xdr:colOff>
      <xdr:row>34</xdr:row>
      <xdr:rowOff>109220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119397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公債費は全国や沖縄県の平均より高い傾向にある。今後は普通建設事業費の優先順位を見極め、公債費の抑制に努める。</a:t>
          </a: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85089</xdr:rowOff>
    </xdr:from>
    <xdr:to>
      <xdr:col>24</xdr:col>
      <xdr:colOff>25400</xdr:colOff>
      <xdr:row>77</xdr:row>
      <xdr:rowOff>111761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987800" y="1328673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20320</xdr:rowOff>
    </xdr:from>
    <xdr:to>
      <xdr:col>19</xdr:col>
      <xdr:colOff>187325</xdr:colOff>
      <xdr:row>77</xdr:row>
      <xdr:rowOff>111761</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322197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58420</xdr:rowOff>
    </xdr:from>
    <xdr:to>
      <xdr:col>15</xdr:col>
      <xdr:colOff>98425</xdr:colOff>
      <xdr:row>77</xdr:row>
      <xdr:rowOff>20320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2209800" y="1308862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43197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58420</xdr:rowOff>
    </xdr:from>
    <xdr:to>
      <xdr:col>11</xdr:col>
      <xdr:colOff>9525</xdr:colOff>
      <xdr:row>77</xdr:row>
      <xdr:rowOff>1270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30886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147338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34289</xdr:rowOff>
    </xdr:from>
    <xdr:to>
      <xdr:col>24</xdr:col>
      <xdr:colOff>76200</xdr:colOff>
      <xdr:row>77</xdr:row>
      <xdr:rowOff>135889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6366</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60961</xdr:rowOff>
    </xdr:from>
    <xdr:to>
      <xdr:col>20</xdr:col>
      <xdr:colOff>38100</xdr:colOff>
      <xdr:row>77</xdr:row>
      <xdr:rowOff>162561</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147338</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3348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140970</xdr:rowOff>
    </xdr:from>
    <xdr:to>
      <xdr:col>15</xdr:col>
      <xdr:colOff>149225</xdr:colOff>
      <xdr:row>77</xdr:row>
      <xdr:rowOff>71120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55897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7620</xdr:rowOff>
    </xdr:from>
    <xdr:to>
      <xdr:col>11</xdr:col>
      <xdr:colOff>60325</xdr:colOff>
      <xdr:row>76</xdr:row>
      <xdr:rowOff>109220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119397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121920</xdr:rowOff>
    </xdr:from>
    <xdr:to>
      <xdr:col>6</xdr:col>
      <xdr:colOff>171450</xdr:colOff>
      <xdr:row>77</xdr:row>
      <xdr:rowOff>52070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62247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公債費以外の経営収支比率は</a:t>
          </a:r>
          <a:r>
            <a:rPr kumimoji="1" lang="en-US" altLang="ja-JP" sz="1300">
              <a:latin typeface="ＭＳ Ｐゴシック" panose="020B0600070205080204" pitchFamily="50" charset="-128"/>
              <a:ea typeface="ＭＳ Ｐゴシック" panose="020B0600070205080204" pitchFamily="50" charset="-128"/>
            </a:rPr>
            <a:t>74.6%</a:t>
          </a:r>
          <a:r>
            <a:rPr kumimoji="1" lang="ja-JP" altLang="en-US" sz="1300">
              <a:latin typeface="ＭＳ Ｐゴシック" panose="020B0600070205080204" pitchFamily="50" charset="-128"/>
              <a:ea typeface="ＭＳ Ｐゴシック" panose="020B0600070205080204" pitchFamily="50" charset="-128"/>
            </a:rPr>
            <a:t>となっており、類似団体の</a:t>
          </a:r>
          <a:r>
            <a:rPr kumimoji="1" lang="en-US" altLang="ja-JP" sz="1300">
              <a:latin typeface="ＭＳ Ｐゴシック" panose="020B0600070205080204" pitchFamily="50" charset="-128"/>
              <a:ea typeface="ＭＳ Ｐゴシック" panose="020B0600070205080204" pitchFamily="50" charset="-128"/>
            </a:rPr>
            <a:t>68.3</a:t>
          </a:r>
          <a:r>
            <a:rPr kumimoji="1" lang="ja-JP" altLang="en-US" sz="1300">
              <a:latin typeface="ＭＳ Ｐゴシック" panose="020B0600070205080204" pitchFamily="50" charset="-128"/>
              <a:ea typeface="ＭＳ Ｐゴシック" panose="020B0600070205080204" pitchFamily="50" charset="-128"/>
            </a:rPr>
            <a:t>％を</a:t>
          </a:r>
          <a:r>
            <a:rPr kumimoji="1" lang="en-US" altLang="ja-JP" sz="1300">
              <a:latin typeface="ＭＳ Ｐゴシック" panose="020B0600070205080204" pitchFamily="50" charset="-128"/>
              <a:ea typeface="ＭＳ Ｐゴシック" panose="020B0600070205080204" pitchFamily="50" charset="-128"/>
            </a:rPr>
            <a:t>6.3</a:t>
          </a:r>
          <a:r>
            <a:rPr kumimoji="1" lang="ja-JP" altLang="en-US" sz="1300">
              <a:latin typeface="ＭＳ Ｐゴシック" panose="020B0600070205080204" pitchFamily="50" charset="-128"/>
              <a:ea typeface="ＭＳ Ｐゴシック" panose="020B0600070205080204" pitchFamily="50" charset="-128"/>
            </a:rPr>
            <a:t>ポイント上回っている。繰出金の増額が主な要因となっている。今後は公営企業の経営改善を図り、一般会計からの繰出の抑制に努める。</a:t>
          </a: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73661</xdr:rowOff>
    </xdr:from>
    <xdr:to>
      <xdr:col>82</xdr:col>
      <xdr:colOff>107950</xdr:colOff>
      <xdr:row>78</xdr:row>
      <xdr:rowOff>119380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5671800" y="1344676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142257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16511</xdr:rowOff>
    </xdr:from>
    <xdr:to>
      <xdr:col>78</xdr:col>
      <xdr:colOff>69850</xdr:colOff>
      <xdr:row>78</xdr:row>
      <xdr:rowOff>119380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782800" y="13389611"/>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16511</xdr:rowOff>
    </xdr:from>
    <xdr:to>
      <xdr:col>73</xdr:col>
      <xdr:colOff>180975</xdr:colOff>
      <xdr:row>78</xdr:row>
      <xdr:rowOff>138430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3893800" y="1338961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119397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46989</xdr:rowOff>
    </xdr:from>
    <xdr:to>
      <xdr:col>69</xdr:col>
      <xdr:colOff>92075</xdr:colOff>
      <xdr:row>78</xdr:row>
      <xdr:rowOff>138430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004800" y="13420089"/>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39387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168927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22861</xdr:rowOff>
    </xdr:from>
    <xdr:to>
      <xdr:col>82</xdr:col>
      <xdr:colOff>158750</xdr:colOff>
      <xdr:row>78</xdr:row>
      <xdr:rowOff>124461</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166388</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68580</xdr:rowOff>
    </xdr:from>
    <xdr:to>
      <xdr:col>78</xdr:col>
      <xdr:colOff>120650</xdr:colOff>
      <xdr:row>78</xdr:row>
      <xdr:rowOff>170180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154957</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52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137161</xdr:rowOff>
    </xdr:from>
    <xdr:to>
      <xdr:col>74</xdr:col>
      <xdr:colOff>31750</xdr:colOff>
      <xdr:row>78</xdr:row>
      <xdr:rowOff>67311</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52088</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87630</xdr:rowOff>
    </xdr:from>
    <xdr:to>
      <xdr:col>69</xdr:col>
      <xdr:colOff>142875</xdr:colOff>
      <xdr:row>79</xdr:row>
      <xdr:rowOff>17780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2557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167639</xdr:rowOff>
    </xdr:from>
    <xdr:to>
      <xdr:col>65</xdr:col>
      <xdr:colOff>53975</xdr:colOff>
      <xdr:row>78</xdr:row>
      <xdr:rowOff>97789</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82566</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沖縄県粟国村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149973</xdr:rowOff>
    </xdr:from>
    <xdr:to>
      <xdr:col>29</xdr:col>
      <xdr:colOff>127000</xdr:colOff>
      <xdr:row>15</xdr:row>
      <xdr:rowOff>167043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2769348"/>
          <a:ext cx="647700" cy="170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104152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66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167043</xdr:rowOff>
    </xdr:from>
    <xdr:to>
      <xdr:col>26</xdr:col>
      <xdr:colOff>50800</xdr:colOff>
      <xdr:row>16</xdr:row>
      <xdr:rowOff>16753</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2786418"/>
          <a:ext cx="698500" cy="211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69544</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20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16753</xdr:rowOff>
    </xdr:from>
    <xdr:to>
      <xdr:col>22</xdr:col>
      <xdr:colOff>114300</xdr:colOff>
      <xdr:row>16</xdr:row>
      <xdr:rowOff>46495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2807578"/>
          <a:ext cx="698500" cy="29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96412</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46495</xdr:rowOff>
    </xdr:from>
    <xdr:to>
      <xdr:col>18</xdr:col>
      <xdr:colOff>177800</xdr:colOff>
      <xdr:row>16</xdr:row>
      <xdr:rowOff>68697</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2837320"/>
          <a:ext cx="698500" cy="22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116064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4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37114</xdr:rowOff>
    </xdr:from>
    <xdr:to>
      <xdr:col>15</xdr:col>
      <xdr:colOff>101600</xdr:colOff>
      <xdr:row>18</xdr:row>
      <xdr:rowOff>138714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70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123491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2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99173</xdr:rowOff>
    </xdr:from>
    <xdr:to>
      <xdr:col>29</xdr:col>
      <xdr:colOff>177800</xdr:colOff>
      <xdr:row>16</xdr:row>
      <xdr:rowOff>29323</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718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115700</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56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116243</xdr:rowOff>
    </xdr:from>
    <xdr:to>
      <xdr:col>26</xdr:col>
      <xdr:colOff>101600</xdr:colOff>
      <xdr:row>16</xdr:row>
      <xdr:rowOff>46393</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27356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56570</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5044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137403</xdr:rowOff>
    </xdr:from>
    <xdr:to>
      <xdr:col>22</xdr:col>
      <xdr:colOff>165100</xdr:colOff>
      <xdr:row>16</xdr:row>
      <xdr:rowOff>67553</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27567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77730</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525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167145</xdr:rowOff>
    </xdr:from>
    <xdr:to>
      <xdr:col>19</xdr:col>
      <xdr:colOff>38100</xdr:colOff>
      <xdr:row>16</xdr:row>
      <xdr:rowOff>97295</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2786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107472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5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17897</xdr:rowOff>
    </xdr:from>
    <xdr:to>
      <xdr:col>15</xdr:col>
      <xdr:colOff>101600</xdr:colOff>
      <xdr:row>16</xdr:row>
      <xdr:rowOff>119497</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2808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129674</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577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25296</xdr:rowOff>
    </xdr:from>
    <xdr:to>
      <xdr:col>29</xdr:col>
      <xdr:colOff>127000</xdr:colOff>
      <xdr:row>35</xdr:row>
      <xdr:rowOff>74388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003800" y="6635646"/>
          <a:ext cx="647700" cy="490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279418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889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74388</xdr:rowOff>
    </xdr:from>
    <xdr:to>
      <xdr:col>26</xdr:col>
      <xdr:colOff>50800</xdr:colOff>
      <xdr:row>35</xdr:row>
      <xdr:rowOff>238907</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6684738"/>
          <a:ext cx="698500" cy="164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40699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993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238907</xdr:rowOff>
    </xdr:from>
    <xdr:to>
      <xdr:col>22</xdr:col>
      <xdr:colOff>114300</xdr:colOff>
      <xdr:row>36</xdr:row>
      <xdr:rowOff>1003</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6849257"/>
          <a:ext cx="698500" cy="104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66390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701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278162</xdr:rowOff>
    </xdr:from>
    <xdr:to>
      <xdr:col>18</xdr:col>
      <xdr:colOff>177800</xdr:colOff>
      <xdr:row>36</xdr:row>
      <xdr:rowOff>1003</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6888512"/>
          <a:ext cx="698500" cy="65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90168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704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329478</xdr:rowOff>
    </xdr:from>
    <xdr:to>
      <xdr:col>15</xdr:col>
      <xdr:colOff>101600</xdr:colOff>
      <xdr:row>36</xdr:row>
      <xdr:rowOff>88178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398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72955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702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317396</xdr:rowOff>
    </xdr:from>
    <xdr:to>
      <xdr:col>29</xdr:col>
      <xdr:colOff>177800</xdr:colOff>
      <xdr:row>35</xdr:row>
      <xdr:rowOff>76096</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584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162473</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429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23588</xdr:rowOff>
    </xdr:from>
    <xdr:to>
      <xdr:col>26</xdr:col>
      <xdr:colOff>101600</xdr:colOff>
      <xdr:row>35</xdr:row>
      <xdr:rowOff>125188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633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135365</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6402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188107</xdr:rowOff>
    </xdr:from>
    <xdr:to>
      <xdr:col>22</xdr:col>
      <xdr:colOff>165100</xdr:colOff>
      <xdr:row>35</xdr:row>
      <xdr:rowOff>289707</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798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299884</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56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293103</xdr:rowOff>
    </xdr:from>
    <xdr:to>
      <xdr:col>19</xdr:col>
      <xdr:colOff>38100</xdr:colOff>
      <xdr:row>36</xdr:row>
      <xdr:rowOff>51803</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9034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61980</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672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227362</xdr:rowOff>
    </xdr:from>
    <xdr:to>
      <xdr:col>15</xdr:col>
      <xdr:colOff>101600</xdr:colOff>
      <xdr:row>35</xdr:row>
      <xdr:rowOff>328962</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837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339139</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60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沖縄県粟国村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676
644
7.65
2,973,870
2,696,980
182,707
814,322
2,615,390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186.7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94585</xdr:rowOff>
    </xdr:from>
    <xdr:to>
      <xdr:col>24</xdr:col>
      <xdr:colOff>63500</xdr:colOff>
      <xdr:row>34</xdr:row>
      <xdr:rowOff>97474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3797300" y="5923885"/>
          <a:ext cx="838200" cy="2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118688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90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94585</xdr:rowOff>
    </xdr:from>
    <xdr:to>
      <xdr:col>19</xdr:col>
      <xdr:colOff>177800</xdr:colOff>
      <xdr:row>34</xdr:row>
      <xdr:rowOff>111983</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5923885"/>
          <a:ext cx="889000" cy="17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81636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425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111983</xdr:rowOff>
    </xdr:from>
    <xdr:to>
      <xdr:col>15</xdr:col>
      <xdr:colOff>50800</xdr:colOff>
      <xdr:row>34</xdr:row>
      <xdr:rowOff>140147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5941283"/>
          <a:ext cx="889000" cy="2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104834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448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140147</xdr:rowOff>
    </xdr:from>
    <xdr:to>
      <xdr:col>10</xdr:col>
      <xdr:colOff>114300</xdr:colOff>
      <xdr:row>34</xdr:row>
      <xdr:rowOff>156120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5969447"/>
          <a:ext cx="889000" cy="15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121058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464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31769</xdr:rowOff>
    </xdr:from>
    <xdr:to>
      <xdr:col>6</xdr:col>
      <xdr:colOff>38100</xdr:colOff>
      <xdr:row>37</xdr:row>
      <xdr:rowOff>133369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7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124496</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468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46674</xdr:rowOff>
    </xdr:from>
    <xdr:to>
      <xdr:col>24</xdr:col>
      <xdr:colOff>114300</xdr:colOff>
      <xdr:row>34</xdr:row>
      <xdr:rowOff>148274</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5875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69551</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5727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43785</xdr:rowOff>
    </xdr:from>
    <xdr:to>
      <xdr:col>20</xdr:col>
      <xdr:colOff>38100</xdr:colOff>
      <xdr:row>34</xdr:row>
      <xdr:rowOff>145385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5873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161912</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5648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61183</xdr:rowOff>
    </xdr:from>
    <xdr:to>
      <xdr:col>15</xdr:col>
      <xdr:colOff>101600</xdr:colOff>
      <xdr:row>34</xdr:row>
      <xdr:rowOff>162783</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5890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7860</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5665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89347</xdr:rowOff>
    </xdr:from>
    <xdr:to>
      <xdr:col>10</xdr:col>
      <xdr:colOff>165100</xdr:colOff>
      <xdr:row>35</xdr:row>
      <xdr:rowOff>19497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5918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36024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5693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105320</xdr:rowOff>
    </xdr:from>
    <xdr:to>
      <xdr:col>6</xdr:col>
      <xdr:colOff>38100</xdr:colOff>
      <xdr:row>35</xdr:row>
      <xdr:rowOff>35470</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593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51997</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57098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42780</xdr:rowOff>
    </xdr:from>
    <xdr:to>
      <xdr:col>24</xdr:col>
      <xdr:colOff>63500</xdr:colOff>
      <xdr:row>57</xdr:row>
      <xdr:rowOff>43939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815430"/>
          <a:ext cx="838200" cy="1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86879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859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3245</xdr:rowOff>
    </xdr:from>
    <xdr:to>
      <xdr:col>19</xdr:col>
      <xdr:colOff>177800</xdr:colOff>
      <xdr:row>57</xdr:row>
      <xdr:rowOff>43939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2908300" y="9775895"/>
          <a:ext cx="889000" cy="40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43670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987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3245</xdr:rowOff>
    </xdr:from>
    <xdr:to>
      <xdr:col>15</xdr:col>
      <xdr:colOff>50800</xdr:colOff>
      <xdr:row>57</xdr:row>
      <xdr:rowOff>34021</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775895"/>
          <a:ext cx="889000" cy="30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51497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995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34021</xdr:rowOff>
    </xdr:from>
    <xdr:to>
      <xdr:col>10</xdr:col>
      <xdr:colOff>114300</xdr:colOff>
      <xdr:row>57</xdr:row>
      <xdr:rowOff>47705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806671"/>
          <a:ext cx="889000" cy="1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67613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10011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139177</xdr:rowOff>
    </xdr:from>
    <xdr:to>
      <xdr:col>6</xdr:col>
      <xdr:colOff>38100</xdr:colOff>
      <xdr:row>58</xdr:row>
      <xdr:rowOff>69327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1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60454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10004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163430</xdr:rowOff>
    </xdr:from>
    <xdr:to>
      <xdr:col>24</xdr:col>
      <xdr:colOff>114300</xdr:colOff>
      <xdr:row>57</xdr:row>
      <xdr:rowOff>93580</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76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14857</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616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164589</xdr:rowOff>
    </xdr:from>
    <xdr:to>
      <xdr:col>20</xdr:col>
      <xdr:colOff>38100</xdr:colOff>
      <xdr:row>57</xdr:row>
      <xdr:rowOff>94739</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76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111266</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541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123895</xdr:rowOff>
    </xdr:from>
    <xdr:to>
      <xdr:col>15</xdr:col>
      <xdr:colOff>101600</xdr:colOff>
      <xdr:row>57</xdr:row>
      <xdr:rowOff>54045</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72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70572</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9500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154671</xdr:rowOff>
    </xdr:from>
    <xdr:to>
      <xdr:col>10</xdr:col>
      <xdr:colOff>165100</xdr:colOff>
      <xdr:row>57</xdr:row>
      <xdr:rowOff>84821</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75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101348</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531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168355</xdr:rowOff>
    </xdr:from>
    <xdr:to>
      <xdr:col>6</xdr:col>
      <xdr:colOff>38100</xdr:colOff>
      <xdr:row>57</xdr:row>
      <xdr:rowOff>98505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76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115032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95447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31046</xdr:rowOff>
    </xdr:from>
    <xdr:to>
      <xdr:col>24</xdr:col>
      <xdr:colOff>63500</xdr:colOff>
      <xdr:row>78</xdr:row>
      <xdr:rowOff>99916</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404146"/>
          <a:ext cx="838200" cy="68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49666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51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31046</xdr:rowOff>
    </xdr:from>
    <xdr:to>
      <xdr:col>19</xdr:col>
      <xdr:colOff>177800</xdr:colOff>
      <xdr:row>78</xdr:row>
      <xdr:rowOff>102183</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404146"/>
          <a:ext cx="889000" cy="71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149017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52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102183</xdr:rowOff>
    </xdr:from>
    <xdr:to>
      <xdr:col>15</xdr:col>
      <xdr:colOff>50800</xdr:colOff>
      <xdr:row>78</xdr:row>
      <xdr:rowOff>135688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475283"/>
          <a:ext cx="889000" cy="33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149782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522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119123</xdr:rowOff>
    </xdr:from>
    <xdr:to>
      <xdr:col>10</xdr:col>
      <xdr:colOff>114300</xdr:colOff>
      <xdr:row>78</xdr:row>
      <xdr:rowOff>135688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492223"/>
          <a:ext cx="889000" cy="1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9219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21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77733</xdr:rowOff>
    </xdr:from>
    <xdr:to>
      <xdr:col>6</xdr:col>
      <xdr:colOff>38100</xdr:colOff>
      <xdr:row>79</xdr:row>
      <xdr:rowOff>7883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5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170460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543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49116</xdr:rowOff>
    </xdr:from>
    <xdr:to>
      <xdr:col>24</xdr:col>
      <xdr:colOff>114300</xdr:colOff>
      <xdr:row>78</xdr:row>
      <xdr:rowOff>150716</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422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5216</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378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151696</xdr:rowOff>
    </xdr:from>
    <xdr:to>
      <xdr:col>20</xdr:col>
      <xdr:colOff>38100</xdr:colOff>
      <xdr:row>78</xdr:row>
      <xdr:rowOff>81846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353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98373</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128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51383</xdr:rowOff>
    </xdr:from>
    <xdr:to>
      <xdr:col>15</xdr:col>
      <xdr:colOff>101600</xdr:colOff>
      <xdr:row>78</xdr:row>
      <xdr:rowOff>152983</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42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169510</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199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84888</xdr:rowOff>
    </xdr:from>
    <xdr:to>
      <xdr:col>10</xdr:col>
      <xdr:colOff>165100</xdr:colOff>
      <xdr:row>79</xdr:row>
      <xdr:rowOff>15038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45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79</xdr:row>
      <xdr:rowOff>6165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550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68323</xdr:rowOff>
    </xdr:from>
    <xdr:to>
      <xdr:col>6</xdr:col>
      <xdr:colOff>38100</xdr:colOff>
      <xdr:row>78</xdr:row>
      <xdr:rowOff>169923</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441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15000</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216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167033</xdr:rowOff>
    </xdr:from>
    <xdr:to>
      <xdr:col>24</xdr:col>
      <xdr:colOff>63500</xdr:colOff>
      <xdr:row>96</xdr:row>
      <xdr:rowOff>57831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454783"/>
          <a:ext cx="838200" cy="62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148575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09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4141</xdr:rowOff>
    </xdr:from>
    <xdr:to>
      <xdr:col>19</xdr:col>
      <xdr:colOff>177800</xdr:colOff>
      <xdr:row>96</xdr:row>
      <xdr:rowOff>57831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2908300" y="16291891"/>
          <a:ext cx="889000" cy="225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88250</xdr:rowOff>
    </xdr:from>
    <xdr:to>
      <xdr:col>15</xdr:col>
      <xdr:colOff>50800</xdr:colOff>
      <xdr:row>95</xdr:row>
      <xdr:rowOff>4141</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019300" y="16204550"/>
          <a:ext cx="889000" cy="87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124271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41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88250</xdr:rowOff>
    </xdr:from>
    <xdr:to>
      <xdr:col>10</xdr:col>
      <xdr:colOff>114300</xdr:colOff>
      <xdr:row>96</xdr:row>
      <xdr:rowOff>28364</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204550"/>
          <a:ext cx="889000" cy="283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64705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352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116233</xdr:rowOff>
    </xdr:from>
    <xdr:to>
      <xdr:col>24</xdr:col>
      <xdr:colOff>114300</xdr:colOff>
      <xdr:row>96</xdr:row>
      <xdr:rowOff>46383</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94660</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382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7031</xdr:rowOff>
    </xdr:from>
    <xdr:to>
      <xdr:col>20</xdr:col>
      <xdr:colOff>38100</xdr:colOff>
      <xdr:row>96</xdr:row>
      <xdr:rowOff>108631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46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99758</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558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124791</xdr:rowOff>
    </xdr:from>
    <xdr:to>
      <xdr:col>15</xdr:col>
      <xdr:colOff>101600</xdr:colOff>
      <xdr:row>95</xdr:row>
      <xdr:rowOff>54941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24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71468</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016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37450</xdr:rowOff>
    </xdr:from>
    <xdr:to>
      <xdr:col>10</xdr:col>
      <xdr:colOff>165100</xdr:colOff>
      <xdr:row>94</xdr:row>
      <xdr:rowOff>139050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15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155577</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19795" y="15928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149014</xdr:rowOff>
    </xdr:from>
    <xdr:to>
      <xdr:col>6</xdr:col>
      <xdr:colOff>38100</xdr:colOff>
      <xdr:row>96</xdr:row>
      <xdr:rowOff>79164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43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70291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529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30</xdr:row>
      <xdr:rowOff>78077</xdr:rowOff>
    </xdr:from>
    <xdr:to>
      <xdr:col>55</xdr:col>
      <xdr:colOff>0</xdr:colOff>
      <xdr:row>37</xdr:row>
      <xdr:rowOff>77189</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5221577"/>
          <a:ext cx="838200" cy="1199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53117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396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77189</xdr:rowOff>
    </xdr:from>
    <xdr:to>
      <xdr:col>50</xdr:col>
      <xdr:colOff>114300</xdr:colOff>
      <xdr:row>38</xdr:row>
      <xdr:rowOff>101818</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420839"/>
          <a:ext cx="889000" cy="196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48680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563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62009</xdr:rowOff>
    </xdr:from>
    <xdr:to>
      <xdr:col>45</xdr:col>
      <xdr:colOff>177800</xdr:colOff>
      <xdr:row>38</xdr:row>
      <xdr:rowOff>101818</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7861300" y="6577109"/>
          <a:ext cx="889000" cy="3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85529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257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167909</xdr:rowOff>
    </xdr:from>
    <xdr:to>
      <xdr:col>41</xdr:col>
      <xdr:colOff>50800</xdr:colOff>
      <xdr:row>38</xdr:row>
      <xdr:rowOff>62009</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511559"/>
          <a:ext cx="889000" cy="6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102793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274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35578</xdr:rowOff>
    </xdr:from>
    <xdr:to>
      <xdr:col>36</xdr:col>
      <xdr:colOff>165100</xdr:colOff>
      <xdr:row>37</xdr:row>
      <xdr:rowOff>137178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153705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54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30</xdr:row>
      <xdr:rowOff>27277</xdr:rowOff>
    </xdr:from>
    <xdr:to>
      <xdr:col>55</xdr:col>
      <xdr:colOff>50800</xdr:colOff>
      <xdr:row>30</xdr:row>
      <xdr:rowOff>128877</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517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29</xdr:row>
      <xdr:rowOff>151754</xdr:rowOff>
    </xdr:from>
    <xdr:ext cx="690189"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5123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1,436,609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26389</xdr:rowOff>
    </xdr:from>
    <xdr:to>
      <xdr:col>50</xdr:col>
      <xdr:colOff>165100</xdr:colOff>
      <xdr:row>37</xdr:row>
      <xdr:rowOff>127989</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37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144516</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145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51018</xdr:rowOff>
    </xdr:from>
    <xdr:to>
      <xdr:col>46</xdr:col>
      <xdr:colOff>38100</xdr:colOff>
      <xdr:row>38</xdr:row>
      <xdr:rowOff>152618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566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143745</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658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11209</xdr:rowOff>
    </xdr:from>
    <xdr:to>
      <xdr:col>41</xdr:col>
      <xdr:colOff>101600</xdr:colOff>
      <xdr:row>38</xdr:row>
      <xdr:rowOff>112809</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526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103936</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619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117109</xdr:rowOff>
    </xdr:from>
    <xdr:to>
      <xdr:col>36</xdr:col>
      <xdr:colOff>165100</xdr:colOff>
      <xdr:row>38</xdr:row>
      <xdr:rowOff>47259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6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38386</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5534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19770</xdr:rowOff>
    </xdr:from>
    <xdr:to>
      <xdr:col>55</xdr:col>
      <xdr:colOff>0</xdr:colOff>
      <xdr:row>58</xdr:row>
      <xdr:rowOff>60278</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963870"/>
          <a:ext cx="838200" cy="4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91664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10035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139585</xdr:rowOff>
    </xdr:from>
    <xdr:to>
      <xdr:col>50</xdr:col>
      <xdr:colOff>114300</xdr:colOff>
      <xdr:row>58</xdr:row>
      <xdr:rowOff>19770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912235"/>
          <a:ext cx="889000" cy="5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40008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10155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139585</xdr:rowOff>
    </xdr:from>
    <xdr:to>
      <xdr:col>45</xdr:col>
      <xdr:colOff>177800</xdr:colOff>
      <xdr:row>57</xdr:row>
      <xdr:rowOff>152075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912235"/>
          <a:ext cx="889000" cy="12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44110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10159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152075</xdr:rowOff>
    </xdr:from>
    <xdr:to>
      <xdr:col>41</xdr:col>
      <xdr:colOff>50800</xdr:colOff>
      <xdr:row>58</xdr:row>
      <xdr:rowOff>149865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924725"/>
          <a:ext cx="889000" cy="169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22362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10137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110992</xdr:rowOff>
    </xdr:from>
    <xdr:to>
      <xdr:col>36</xdr:col>
      <xdr:colOff>165100</xdr:colOff>
      <xdr:row>59</xdr:row>
      <xdr:rowOff>41142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32269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1014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9478</xdr:rowOff>
    </xdr:from>
    <xdr:to>
      <xdr:col>55</xdr:col>
      <xdr:colOff>50800</xdr:colOff>
      <xdr:row>58</xdr:row>
      <xdr:rowOff>111078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953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32355</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805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140420</xdr:rowOff>
    </xdr:from>
    <xdr:to>
      <xdr:col>50</xdr:col>
      <xdr:colOff>165100</xdr:colOff>
      <xdr:row>58</xdr:row>
      <xdr:rowOff>70570</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1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87097</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688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88785</xdr:rowOff>
    </xdr:from>
    <xdr:to>
      <xdr:col>46</xdr:col>
      <xdr:colOff>38100</xdr:colOff>
      <xdr:row>58</xdr:row>
      <xdr:rowOff>18935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86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35462</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636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101275</xdr:rowOff>
    </xdr:from>
    <xdr:to>
      <xdr:col>41</xdr:col>
      <xdr:colOff>101600</xdr:colOff>
      <xdr:row>58</xdr:row>
      <xdr:rowOff>31425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873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47952</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649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99065</xdr:rowOff>
    </xdr:from>
    <xdr:to>
      <xdr:col>36</xdr:col>
      <xdr:colOff>165100</xdr:colOff>
      <xdr:row>59</xdr:row>
      <xdr:rowOff>29215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04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45742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818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14435</xdr:rowOff>
    </xdr:from>
    <xdr:to>
      <xdr:col>55</xdr:col>
      <xdr:colOff>0</xdr:colOff>
      <xdr:row>79</xdr:row>
      <xdr:rowOff>44450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558985"/>
          <a:ext cx="838200" cy="3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32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14435</xdr:rowOff>
    </xdr:from>
    <xdr:to>
      <xdr:col>50</xdr:col>
      <xdr:colOff>114300</xdr:colOff>
      <xdr:row>79</xdr:row>
      <xdr:rowOff>37776</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558985"/>
          <a:ext cx="889000" cy="2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37776</xdr:rowOff>
    </xdr:from>
    <xdr:to>
      <xdr:col>45</xdr:col>
      <xdr:colOff>177800</xdr:colOff>
      <xdr:row>79</xdr:row>
      <xdr:rowOff>44450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582326"/>
          <a:ext cx="889000" cy="6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158669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8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127833</xdr:rowOff>
    </xdr:from>
    <xdr:to>
      <xdr:col>41</xdr:col>
      <xdr:colOff>50800</xdr:colOff>
      <xdr:row>79</xdr:row>
      <xdr:rowOff>44450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158033"/>
          <a:ext cx="889000" cy="430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107027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137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16554</xdr:rowOff>
    </xdr:from>
    <xdr:to>
      <xdr:col>36</xdr:col>
      <xdr:colOff>165100</xdr:colOff>
      <xdr:row>78</xdr:row>
      <xdr:rowOff>118154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109281</xdr:rowOff>
    </xdr:from>
    <xdr:ext cx="59901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672795" y="13482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165100</xdr:rowOff>
    </xdr:from>
    <xdr:to>
      <xdr:col>55</xdr:col>
      <xdr:colOff>50800</xdr:colOff>
      <xdr:row>79</xdr:row>
      <xdr:rowOff>95250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80027</xdr:rowOff>
    </xdr:from>
    <xdr:ext cx="249299"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135085</xdr:rowOff>
    </xdr:from>
    <xdr:to>
      <xdr:col>50</xdr:col>
      <xdr:colOff>165100</xdr:colOff>
      <xdr:row>79</xdr:row>
      <xdr:rowOff>65235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0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56362</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600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158426</xdr:rowOff>
    </xdr:from>
    <xdr:to>
      <xdr:col>46</xdr:col>
      <xdr:colOff>38100</xdr:colOff>
      <xdr:row>79</xdr:row>
      <xdr:rowOff>88576</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3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79703</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15428" y="13624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165100</xdr:rowOff>
    </xdr:from>
    <xdr:to>
      <xdr:col>41</xdr:col>
      <xdr:colOff>101600</xdr:colOff>
      <xdr:row>79</xdr:row>
      <xdr:rowOff>95250</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79</xdr:row>
      <xdr:rowOff>86377</xdr:rowOff>
    </xdr:from>
    <xdr:ext cx="249299"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73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77033</xdr:rowOff>
    </xdr:from>
    <xdr:to>
      <xdr:col>36</xdr:col>
      <xdr:colOff>165100</xdr:colOff>
      <xdr:row>77</xdr:row>
      <xdr:rowOff>7183</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10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75</xdr:row>
      <xdr:rowOff>23710</xdr:rowOff>
    </xdr:from>
    <xdr:ext cx="59901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672795" y="12882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16894</xdr:rowOff>
    </xdr:from>
    <xdr:to>
      <xdr:col>55</xdr:col>
      <xdr:colOff>0</xdr:colOff>
      <xdr:row>98</xdr:row>
      <xdr:rowOff>135586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818994"/>
          <a:ext cx="838200" cy="11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159946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790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61931</xdr:rowOff>
    </xdr:from>
    <xdr:to>
      <xdr:col>50</xdr:col>
      <xdr:colOff>114300</xdr:colOff>
      <xdr:row>98</xdr:row>
      <xdr:rowOff>135586</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521131"/>
          <a:ext cx="889000" cy="416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128967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588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61931</xdr:rowOff>
    </xdr:from>
    <xdr:to>
      <xdr:col>45</xdr:col>
      <xdr:colOff>177800</xdr:colOff>
      <xdr:row>97</xdr:row>
      <xdr:rowOff>51296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521131"/>
          <a:ext cx="889000" cy="160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98190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900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51296</xdr:rowOff>
    </xdr:from>
    <xdr:to>
      <xdr:col>41</xdr:col>
      <xdr:colOff>50800</xdr:colOff>
      <xdr:row>98</xdr:row>
      <xdr:rowOff>126200</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681946"/>
          <a:ext cx="889000" cy="24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95840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897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237</xdr:rowOff>
    </xdr:from>
    <xdr:to>
      <xdr:col>36</xdr:col>
      <xdr:colOff>165100</xdr:colOff>
      <xdr:row>98</xdr:row>
      <xdr:rowOff>101837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118364</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5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137544</xdr:rowOff>
    </xdr:from>
    <xdr:to>
      <xdr:col>55</xdr:col>
      <xdr:colOff>50800</xdr:colOff>
      <xdr:row>98</xdr:row>
      <xdr:rowOff>67694</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76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96921</xdr:rowOff>
    </xdr:from>
    <xdr:ext cx="599010"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556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84786</xdr:rowOff>
    </xdr:from>
    <xdr:to>
      <xdr:col>50</xdr:col>
      <xdr:colOff>165100</xdr:colOff>
      <xdr:row>99</xdr:row>
      <xdr:rowOff>14936</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886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99</xdr:row>
      <xdr:rowOff>6063</xdr:rowOff>
    </xdr:from>
    <xdr:ext cx="469744"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04428" y="16979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11131</xdr:rowOff>
    </xdr:from>
    <xdr:to>
      <xdr:col>46</xdr:col>
      <xdr:colOff>38100</xdr:colOff>
      <xdr:row>96</xdr:row>
      <xdr:rowOff>112731</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470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129258</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50795" y="16245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496</xdr:rowOff>
    </xdr:from>
    <xdr:to>
      <xdr:col>41</xdr:col>
      <xdr:colOff>101600</xdr:colOff>
      <xdr:row>97</xdr:row>
      <xdr:rowOff>102096</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63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118623</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61795" y="16406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75400</xdr:rowOff>
    </xdr:from>
    <xdr:to>
      <xdr:col>36</xdr:col>
      <xdr:colOff>165100</xdr:colOff>
      <xdr:row>99</xdr:row>
      <xdr:rowOff>5550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8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168127</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970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34899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378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44450</xdr:rowOff>
    </xdr:from>
    <xdr:to>
      <xdr:col>71</xdr:col>
      <xdr:colOff>177800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66627</xdr:rowOff>
    </xdr:from>
    <xdr:to>
      <xdr:col>67</xdr:col>
      <xdr:colOff>101600</xdr:colOff>
      <xdr:row>38</xdr:row>
      <xdr:rowOff>168227</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13304</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5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46872</xdr:rowOff>
    </xdr:from>
    <xdr:to>
      <xdr:col>85</xdr:col>
      <xdr:colOff>127000</xdr:colOff>
      <xdr:row>76</xdr:row>
      <xdr:rowOff>71188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077072"/>
          <a:ext cx="838200" cy="24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152584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182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71188</xdr:rowOff>
    </xdr:from>
    <xdr:to>
      <xdr:col>81</xdr:col>
      <xdr:colOff>50800</xdr:colOff>
      <xdr:row>76</xdr:row>
      <xdr:rowOff>152549</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101388"/>
          <a:ext cx="889000" cy="8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84219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3285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152549</xdr:rowOff>
    </xdr:from>
    <xdr:to>
      <xdr:col>76</xdr:col>
      <xdr:colOff>114300</xdr:colOff>
      <xdr:row>77</xdr:row>
      <xdr:rowOff>55127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182749"/>
          <a:ext cx="889000" cy="7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116932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318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32401</xdr:rowOff>
    </xdr:from>
    <xdr:to>
      <xdr:col>71</xdr:col>
      <xdr:colOff>177800</xdr:colOff>
      <xdr:row>77</xdr:row>
      <xdr:rowOff>55127</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234051"/>
          <a:ext cx="889000" cy="2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143933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345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138873</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34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167522</xdr:rowOff>
    </xdr:from>
    <xdr:to>
      <xdr:col>85</xdr:col>
      <xdr:colOff>177800</xdr:colOff>
      <xdr:row>76</xdr:row>
      <xdr:rowOff>97672</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02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18949</xdr:rowOff>
    </xdr:from>
    <xdr:ext cx="599010"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2877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20388</xdr:rowOff>
    </xdr:from>
    <xdr:to>
      <xdr:col>81</xdr:col>
      <xdr:colOff>101600</xdr:colOff>
      <xdr:row>76</xdr:row>
      <xdr:rowOff>121988</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05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138516</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181795" y="1282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101749</xdr:rowOff>
    </xdr:from>
    <xdr:to>
      <xdr:col>76</xdr:col>
      <xdr:colOff>165100</xdr:colOff>
      <xdr:row>77</xdr:row>
      <xdr:rowOff>31899</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131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48427</xdr:rowOff>
    </xdr:from>
    <xdr:ext cx="59901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292795" y="12907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4327</xdr:rowOff>
    </xdr:from>
    <xdr:to>
      <xdr:col>72</xdr:col>
      <xdr:colOff>38100</xdr:colOff>
      <xdr:row>77</xdr:row>
      <xdr:rowOff>105927</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05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122454</xdr:rowOff>
    </xdr:from>
    <xdr:ext cx="59901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03795" y="12981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153051</xdr:rowOff>
    </xdr:from>
    <xdr:to>
      <xdr:col>67</xdr:col>
      <xdr:colOff>101600</xdr:colOff>
      <xdr:row>77</xdr:row>
      <xdr:rowOff>83201</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18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99728</xdr:rowOff>
    </xdr:from>
    <xdr:ext cx="59901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14795" y="12958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147459</xdr:rowOff>
    </xdr:from>
    <xdr:to>
      <xdr:col>85</xdr:col>
      <xdr:colOff>127000</xdr:colOff>
      <xdr:row>97</xdr:row>
      <xdr:rowOff>134443</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606659"/>
          <a:ext cx="838200" cy="158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133951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764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147459</xdr:rowOff>
    </xdr:from>
    <xdr:to>
      <xdr:col>81</xdr:col>
      <xdr:colOff>50800</xdr:colOff>
      <xdr:row>96</xdr:row>
      <xdr:rowOff>154829</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606659"/>
          <a:ext cx="889000" cy="7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81943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884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85466</xdr:rowOff>
    </xdr:from>
    <xdr:to>
      <xdr:col>76</xdr:col>
      <xdr:colOff>114300</xdr:colOff>
      <xdr:row>96</xdr:row>
      <xdr:rowOff>154829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544666"/>
          <a:ext cx="889000" cy="69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39177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841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85466</xdr:rowOff>
    </xdr:from>
    <xdr:to>
      <xdr:col>71</xdr:col>
      <xdr:colOff>177800</xdr:colOff>
      <xdr:row>97</xdr:row>
      <xdr:rowOff>128022</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544666"/>
          <a:ext cx="889000" cy="21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147059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77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112467</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914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83643</xdr:rowOff>
    </xdr:from>
    <xdr:to>
      <xdr:col>85</xdr:col>
      <xdr:colOff>177800</xdr:colOff>
      <xdr:row>98</xdr:row>
      <xdr:rowOff>13793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14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106520</xdr:rowOff>
    </xdr:from>
    <xdr:ext cx="599010"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565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96659</xdr:rowOff>
    </xdr:from>
    <xdr:to>
      <xdr:col>81</xdr:col>
      <xdr:colOff>101600</xdr:colOff>
      <xdr:row>97</xdr:row>
      <xdr:rowOff>26809</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555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43336</xdr:rowOff>
    </xdr:from>
    <xdr:ext cx="59901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181795" y="16331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104029</xdr:rowOff>
    </xdr:from>
    <xdr:to>
      <xdr:col>76</xdr:col>
      <xdr:colOff>165100</xdr:colOff>
      <xdr:row>97</xdr:row>
      <xdr:rowOff>34179</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563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50706</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292795" y="16338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34666</xdr:rowOff>
    </xdr:from>
    <xdr:to>
      <xdr:col>72</xdr:col>
      <xdr:colOff>38100</xdr:colOff>
      <xdr:row>96</xdr:row>
      <xdr:rowOff>136266</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49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152793</xdr:rowOff>
    </xdr:from>
    <xdr:ext cx="59901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03795" y="16269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77222</xdr:rowOff>
    </xdr:from>
    <xdr:to>
      <xdr:col>67</xdr:col>
      <xdr:colOff>101600</xdr:colOff>
      <xdr:row>98</xdr:row>
      <xdr:rowOff>7372</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70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23899</xdr:rowOff>
    </xdr:from>
    <xdr:ext cx="59901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14795" y="16483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72953</xdr:rowOff>
    </xdr:from>
    <xdr:to>
      <xdr:col>98</xdr:col>
      <xdr:colOff>38100</xdr:colOff>
      <xdr:row>39</xdr:row>
      <xdr:rowOff>3103</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8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19630</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63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20419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9964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73459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98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95029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9867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9878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111401</xdr:rowOff>
    </xdr:from>
    <xdr:to>
      <xdr:col>98</xdr:col>
      <xdr:colOff>38100</xdr:colOff>
      <xdr:row>59</xdr:row>
      <xdr:rowOff>41551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5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58078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9830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147418</xdr:rowOff>
    </xdr:from>
    <xdr:ext cx="249299"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10091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134202</xdr:rowOff>
    </xdr:from>
    <xdr:to>
      <xdr:col>116</xdr:col>
      <xdr:colOff>63500</xdr:colOff>
      <xdr:row>76</xdr:row>
      <xdr:rowOff>89255</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1323300" y="12478602"/>
          <a:ext cx="838200" cy="640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151609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181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72</xdr:row>
      <xdr:rowOff>134202</xdr:rowOff>
    </xdr:from>
    <xdr:to>
      <xdr:col>111</xdr:col>
      <xdr:colOff>177800</xdr:colOff>
      <xdr:row>75</xdr:row>
      <xdr:rowOff>116170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0434300" y="12478602"/>
          <a:ext cx="889000" cy="496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100085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3130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137791</xdr:rowOff>
    </xdr:from>
    <xdr:to>
      <xdr:col>107</xdr:col>
      <xdr:colOff>50800</xdr:colOff>
      <xdr:row>75</xdr:row>
      <xdr:rowOff>116170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9545300" y="12825091"/>
          <a:ext cx="889000" cy="149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71849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31020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137791</xdr:rowOff>
    </xdr:from>
    <xdr:to>
      <xdr:col>102</xdr:col>
      <xdr:colOff>114300</xdr:colOff>
      <xdr:row>75</xdr:row>
      <xdr:rowOff>66757</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8656300" y="12825091"/>
          <a:ext cx="889000" cy="10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99110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3129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36029</xdr:rowOff>
    </xdr:from>
    <xdr:to>
      <xdr:col>98</xdr:col>
      <xdr:colOff>38100</xdr:colOff>
      <xdr:row>76</xdr:row>
      <xdr:rowOff>137629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066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128756</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3158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38455</xdr:rowOff>
    </xdr:from>
    <xdr:to>
      <xdr:col>116</xdr:col>
      <xdr:colOff>114300</xdr:colOff>
      <xdr:row>76</xdr:row>
      <xdr:rowOff>140055</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06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61333</xdr:rowOff>
    </xdr:from>
    <xdr:ext cx="599010"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292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83402</xdr:rowOff>
    </xdr:from>
    <xdr:to>
      <xdr:col>112</xdr:col>
      <xdr:colOff>38100</xdr:colOff>
      <xdr:row>73</xdr:row>
      <xdr:rowOff>13552</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242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71</xdr:row>
      <xdr:rowOff>30079</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23795" y="12203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65370</xdr:rowOff>
    </xdr:from>
    <xdr:to>
      <xdr:col>107</xdr:col>
      <xdr:colOff>101600</xdr:colOff>
      <xdr:row>75</xdr:row>
      <xdr:rowOff>166970</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292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12047</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34795" y="12699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86991</xdr:rowOff>
    </xdr:from>
    <xdr:to>
      <xdr:col>102</xdr:col>
      <xdr:colOff>165100</xdr:colOff>
      <xdr:row>75</xdr:row>
      <xdr:rowOff>17141</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2774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73</xdr:row>
      <xdr:rowOff>33668</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45795" y="12549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15957</xdr:rowOff>
    </xdr:from>
    <xdr:to>
      <xdr:col>98</xdr:col>
      <xdr:colOff>38100</xdr:colOff>
      <xdr:row>75</xdr:row>
      <xdr:rowOff>117557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287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73</xdr:row>
      <xdr:rowOff>134084</xdr:rowOff>
    </xdr:from>
    <xdr:ext cx="59901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56795" y="12649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性質別歳出の人件費については、直営で行っていた事業を外部委託したことで、会計年度任用職員の減によるものである。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補助費については、特別会計から公営企業会計に移行したことで、公営企業会計への繰出金が補助費該当による増である。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沖縄県粟国村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676
644
7.65
2,973,870
2,696,980
182,707
814,322
2,615,390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186.7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170647</xdr:rowOff>
    </xdr:from>
    <xdr:to>
      <xdr:col>24</xdr:col>
      <xdr:colOff>63500</xdr:colOff>
      <xdr:row>35</xdr:row>
      <xdr:rowOff>18971</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3797300" y="5999947"/>
          <a:ext cx="8382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101631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445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170647</xdr:rowOff>
    </xdr:from>
    <xdr:to>
      <xdr:col>19</xdr:col>
      <xdr:colOff>177800</xdr:colOff>
      <xdr:row>35</xdr:row>
      <xdr:rowOff>8298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5999947"/>
          <a:ext cx="889000" cy="9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40467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55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8298</xdr:rowOff>
    </xdr:from>
    <xdr:to>
      <xdr:col>15</xdr:col>
      <xdr:colOff>50800</xdr:colOff>
      <xdr:row>35</xdr:row>
      <xdr:rowOff>23243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009048"/>
          <a:ext cx="889000" cy="14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57097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572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165074</xdr:rowOff>
    </xdr:from>
    <xdr:to>
      <xdr:col>10</xdr:col>
      <xdr:colOff>114300</xdr:colOff>
      <xdr:row>35</xdr:row>
      <xdr:rowOff>23243</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a:off x="1130300" y="5994374"/>
          <a:ext cx="889000" cy="29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78657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593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157109</xdr:rowOff>
    </xdr:from>
    <xdr:to>
      <xdr:col>6</xdr:col>
      <xdr:colOff>38100</xdr:colOff>
      <xdr:row>38</xdr:row>
      <xdr:rowOff>87258</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78385</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59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139621</xdr:rowOff>
    </xdr:from>
    <xdr:to>
      <xdr:col>24</xdr:col>
      <xdr:colOff>114300</xdr:colOff>
      <xdr:row>35</xdr:row>
      <xdr:rowOff>69771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5968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162498</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582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119847</xdr:rowOff>
    </xdr:from>
    <xdr:to>
      <xdr:col>20</xdr:col>
      <xdr:colOff>38100</xdr:colOff>
      <xdr:row>35</xdr:row>
      <xdr:rowOff>49997</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5949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66524</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5724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128948</xdr:rowOff>
    </xdr:from>
    <xdr:to>
      <xdr:col>15</xdr:col>
      <xdr:colOff>101600</xdr:colOff>
      <xdr:row>35</xdr:row>
      <xdr:rowOff>59098</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5958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75625</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5733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143893</xdr:rowOff>
    </xdr:from>
    <xdr:to>
      <xdr:col>10</xdr:col>
      <xdr:colOff>165100</xdr:colOff>
      <xdr:row>35</xdr:row>
      <xdr:rowOff>74043</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597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90570</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5748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114274</xdr:rowOff>
    </xdr:from>
    <xdr:to>
      <xdr:col>6</xdr:col>
      <xdr:colOff>38100</xdr:colOff>
      <xdr:row>35</xdr:row>
      <xdr:rowOff>44424</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5943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60951</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5718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105405</xdr:rowOff>
    </xdr:from>
    <xdr:to>
      <xdr:col>24</xdr:col>
      <xdr:colOff>63500</xdr:colOff>
      <xdr:row>55</xdr:row>
      <xdr:rowOff>6260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363705"/>
          <a:ext cx="838200" cy="72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26637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99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91063</xdr:rowOff>
    </xdr:from>
    <xdr:to>
      <xdr:col>19</xdr:col>
      <xdr:colOff>177800</xdr:colOff>
      <xdr:row>55</xdr:row>
      <xdr:rowOff>6260</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177913"/>
          <a:ext cx="889000" cy="25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153593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926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91063</xdr:rowOff>
    </xdr:from>
    <xdr:to>
      <xdr:col>15</xdr:col>
      <xdr:colOff>50800</xdr:colOff>
      <xdr:row>54</xdr:row>
      <xdr:rowOff>27953</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177913"/>
          <a:ext cx="889000" cy="108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142754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9154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27953</xdr:rowOff>
    </xdr:from>
    <xdr:to>
      <xdr:col>10</xdr:col>
      <xdr:colOff>114300</xdr:colOff>
      <xdr:row>56</xdr:row>
      <xdr:rowOff>60779</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flipV="1">
          <a:off x="1130300" y="9286253"/>
          <a:ext cx="889000" cy="375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110234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882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142133</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54605</xdr:rowOff>
    </xdr:from>
    <xdr:to>
      <xdr:col>24</xdr:col>
      <xdr:colOff>114300</xdr:colOff>
      <xdr:row>54</xdr:row>
      <xdr:rowOff>156205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31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77482</xdr:rowOff>
    </xdr:from>
    <xdr:ext cx="690189"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16433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1,575,010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126910</xdr:rowOff>
    </xdr:from>
    <xdr:to>
      <xdr:col>20</xdr:col>
      <xdr:colOff>38100</xdr:colOff>
      <xdr:row>55</xdr:row>
      <xdr:rowOff>57060</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38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23205</xdr:colOff>
      <xdr:row>53</xdr:row>
      <xdr:rowOff>73587</xdr:rowOff>
    </xdr:from>
    <xdr:ext cx="690189"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52205" y="916043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1,416,863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40263</xdr:rowOff>
    </xdr:from>
    <xdr:to>
      <xdr:col>15</xdr:col>
      <xdr:colOff>101600</xdr:colOff>
      <xdr:row>53</xdr:row>
      <xdr:rowOff>141863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127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86705</xdr:colOff>
      <xdr:row>51</xdr:row>
      <xdr:rowOff>158390</xdr:rowOff>
    </xdr:from>
    <xdr:ext cx="690189"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563205" y="890234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1,981,381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148603</xdr:rowOff>
    </xdr:from>
    <xdr:to>
      <xdr:col>10</xdr:col>
      <xdr:colOff>165100</xdr:colOff>
      <xdr:row>54</xdr:row>
      <xdr:rowOff>78753</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23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xdr:col>
      <xdr:colOff>150205</xdr:colOff>
      <xdr:row>52</xdr:row>
      <xdr:rowOff>95280</xdr:rowOff>
    </xdr:from>
    <xdr:ext cx="690189"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674205" y="901068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1,744,416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9979</xdr:rowOff>
    </xdr:from>
    <xdr:to>
      <xdr:col>6</xdr:col>
      <xdr:colOff>38100</xdr:colOff>
      <xdr:row>56</xdr:row>
      <xdr:rowOff>111579</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611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128106</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386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105023</xdr:rowOff>
    </xdr:from>
    <xdr:to>
      <xdr:col>24</xdr:col>
      <xdr:colOff>63500</xdr:colOff>
      <xdr:row>77</xdr:row>
      <xdr:rowOff>131423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3797300" y="13306673"/>
          <a:ext cx="838200" cy="26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102037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132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105023</xdr:rowOff>
    </xdr:from>
    <xdr:to>
      <xdr:col>19</xdr:col>
      <xdr:colOff>177800</xdr:colOff>
      <xdr:row>77</xdr:row>
      <xdr:rowOff>107277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306673"/>
          <a:ext cx="889000" cy="2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169580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371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11599</xdr:rowOff>
    </xdr:from>
    <xdr:to>
      <xdr:col>15</xdr:col>
      <xdr:colOff>50800</xdr:colOff>
      <xdr:row>77</xdr:row>
      <xdr:rowOff>107277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213249"/>
          <a:ext cx="889000" cy="95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48660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42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11599</xdr:rowOff>
    </xdr:from>
    <xdr:to>
      <xdr:col>10</xdr:col>
      <xdr:colOff>114300</xdr:colOff>
      <xdr:row>77</xdr:row>
      <xdr:rowOff>148380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213249"/>
          <a:ext cx="889000" cy="136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50559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423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151957</xdr:rowOff>
    </xdr:from>
    <xdr:to>
      <xdr:col>6</xdr:col>
      <xdr:colOff>38100</xdr:colOff>
      <xdr:row>78</xdr:row>
      <xdr:rowOff>82107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73234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44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80623</xdr:rowOff>
    </xdr:from>
    <xdr:to>
      <xdr:col>24</xdr:col>
      <xdr:colOff>114300</xdr:colOff>
      <xdr:row>78</xdr:row>
      <xdr:rowOff>10773</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282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59050</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260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54223</xdr:rowOff>
    </xdr:from>
    <xdr:to>
      <xdr:col>20</xdr:col>
      <xdr:colOff>38100</xdr:colOff>
      <xdr:row>77</xdr:row>
      <xdr:rowOff>155823</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255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900</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031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56477</xdr:rowOff>
    </xdr:from>
    <xdr:to>
      <xdr:col>15</xdr:col>
      <xdr:colOff>101600</xdr:colOff>
      <xdr:row>77</xdr:row>
      <xdr:rowOff>158077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258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3154</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033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132249</xdr:rowOff>
    </xdr:from>
    <xdr:to>
      <xdr:col>10</xdr:col>
      <xdr:colOff>165100</xdr:colOff>
      <xdr:row>77</xdr:row>
      <xdr:rowOff>62399</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162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78926</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937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97580</xdr:rowOff>
    </xdr:from>
    <xdr:to>
      <xdr:col>6</xdr:col>
      <xdr:colOff>38100</xdr:colOff>
      <xdr:row>78</xdr:row>
      <xdr:rowOff>27730</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29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44257</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074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107246</xdr:rowOff>
    </xdr:from>
    <xdr:to>
      <xdr:col>24</xdr:col>
      <xdr:colOff>63500</xdr:colOff>
      <xdr:row>97</xdr:row>
      <xdr:rowOff>46593</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566446"/>
          <a:ext cx="838200" cy="110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25264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55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46593</xdr:rowOff>
    </xdr:from>
    <xdr:to>
      <xdr:col>19</xdr:col>
      <xdr:colOff>177800</xdr:colOff>
      <xdr:row>97</xdr:row>
      <xdr:rowOff>118287</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677243"/>
          <a:ext cx="889000" cy="7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131677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62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165198</xdr:rowOff>
    </xdr:from>
    <xdr:to>
      <xdr:col>15</xdr:col>
      <xdr:colOff>50800</xdr:colOff>
      <xdr:row>97</xdr:row>
      <xdr:rowOff>118287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452948"/>
          <a:ext cx="889000" cy="295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169279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457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165198</xdr:rowOff>
    </xdr:from>
    <xdr:to>
      <xdr:col>10</xdr:col>
      <xdr:colOff>114300</xdr:colOff>
      <xdr:row>97</xdr:row>
      <xdr:rowOff>157159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452948"/>
          <a:ext cx="889000" cy="334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152557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78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25826</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48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56446</xdr:rowOff>
    </xdr:from>
    <xdr:to>
      <xdr:col>24</xdr:col>
      <xdr:colOff>114300</xdr:colOff>
      <xdr:row>96</xdr:row>
      <xdr:rowOff>158046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1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79323</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67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167243</xdr:rowOff>
    </xdr:from>
    <xdr:to>
      <xdr:col>20</xdr:col>
      <xdr:colOff>38100</xdr:colOff>
      <xdr:row>97</xdr:row>
      <xdr:rowOff>97393</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62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113920</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401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67487</xdr:rowOff>
    </xdr:from>
    <xdr:to>
      <xdr:col>15</xdr:col>
      <xdr:colOff>101600</xdr:colOff>
      <xdr:row>97</xdr:row>
      <xdr:rowOff>169087</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98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160214</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790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114398</xdr:rowOff>
    </xdr:from>
    <xdr:to>
      <xdr:col>10</xdr:col>
      <xdr:colOff>165100</xdr:colOff>
      <xdr:row>96</xdr:row>
      <xdr:rowOff>44548</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40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61075</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177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106359</xdr:rowOff>
    </xdr:from>
    <xdr:to>
      <xdr:col>6</xdr:col>
      <xdr:colOff>38100</xdr:colOff>
      <xdr:row>98</xdr:row>
      <xdr:rowOff>36509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37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27636</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829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139533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8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65162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40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66590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4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63904</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40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104425</xdr:rowOff>
    </xdr:from>
    <xdr:to>
      <xdr:col>36</xdr:col>
      <xdr:colOff>165100</xdr:colOff>
      <xdr:row>39</xdr:row>
      <xdr:rowOff>34575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51103</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39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95083</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610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50</xdr:row>
      <xdr:rowOff>137561</xdr:rowOff>
    </xdr:from>
    <xdr:to>
      <xdr:col>55</xdr:col>
      <xdr:colOff>0</xdr:colOff>
      <xdr:row>52</xdr:row>
      <xdr:rowOff>23768</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8710061"/>
          <a:ext cx="838200" cy="22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89654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62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23768</xdr:rowOff>
    </xdr:from>
    <xdr:to>
      <xdr:col>50</xdr:col>
      <xdr:colOff>114300</xdr:colOff>
      <xdr:row>57</xdr:row>
      <xdr:rowOff>101707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8939168"/>
          <a:ext cx="889000" cy="935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44728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88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55593</xdr:rowOff>
    </xdr:from>
    <xdr:to>
      <xdr:col>45</xdr:col>
      <xdr:colOff>177800</xdr:colOff>
      <xdr:row>57</xdr:row>
      <xdr:rowOff>101707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9828243"/>
          <a:ext cx="889000" cy="46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51919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96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55593</xdr:rowOff>
    </xdr:from>
    <xdr:to>
      <xdr:col>41</xdr:col>
      <xdr:colOff>50800</xdr:colOff>
      <xdr:row>57</xdr:row>
      <xdr:rowOff>118819</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828243"/>
          <a:ext cx="889000" cy="6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48174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92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90618</xdr:rowOff>
    </xdr:from>
    <xdr:to>
      <xdr:col>36</xdr:col>
      <xdr:colOff>165100</xdr:colOff>
      <xdr:row>58</xdr:row>
      <xdr:rowOff>20768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11895</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5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50</xdr:row>
      <xdr:rowOff>86761</xdr:rowOff>
    </xdr:from>
    <xdr:to>
      <xdr:col>55</xdr:col>
      <xdr:colOff>50800</xdr:colOff>
      <xdr:row>51</xdr:row>
      <xdr:rowOff>16911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865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49</xdr:row>
      <xdr:rowOff>109638</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8510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761,123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51</xdr:row>
      <xdr:rowOff>144418</xdr:rowOff>
    </xdr:from>
    <xdr:to>
      <xdr:col>50</xdr:col>
      <xdr:colOff>165100</xdr:colOff>
      <xdr:row>52</xdr:row>
      <xdr:rowOff>74568</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8888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50</xdr:row>
      <xdr:rowOff>91095</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8663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50907</xdr:rowOff>
    </xdr:from>
    <xdr:to>
      <xdr:col>46</xdr:col>
      <xdr:colOff>38100</xdr:colOff>
      <xdr:row>57</xdr:row>
      <xdr:rowOff>152507</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82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169034</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598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4793</xdr:rowOff>
    </xdr:from>
    <xdr:to>
      <xdr:col>41</xdr:col>
      <xdr:colOff>101600</xdr:colOff>
      <xdr:row>57</xdr:row>
      <xdr:rowOff>106393</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77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122920</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552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68019</xdr:rowOff>
    </xdr:from>
    <xdr:to>
      <xdr:col>36</xdr:col>
      <xdr:colOff>165100</xdr:colOff>
      <xdr:row>57</xdr:row>
      <xdr:rowOff>169619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84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14696</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615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24895</xdr:rowOff>
    </xdr:from>
    <xdr:to>
      <xdr:col>55</xdr:col>
      <xdr:colOff>0</xdr:colOff>
      <xdr:row>79</xdr:row>
      <xdr:rowOff>32823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569445"/>
          <a:ext cx="838200" cy="7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143025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44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32823</xdr:rowOff>
    </xdr:from>
    <xdr:to>
      <xdr:col>50</xdr:col>
      <xdr:colOff>114300</xdr:colOff>
      <xdr:row>79</xdr:row>
      <xdr:rowOff>39819</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577373"/>
          <a:ext cx="889000" cy="6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68829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270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24788</xdr:rowOff>
    </xdr:from>
    <xdr:to>
      <xdr:col>45</xdr:col>
      <xdr:colOff>177800</xdr:colOff>
      <xdr:row>79</xdr:row>
      <xdr:rowOff>39819</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569338"/>
          <a:ext cx="889000" cy="15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67491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26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24788</xdr:rowOff>
    </xdr:from>
    <xdr:to>
      <xdr:col>41</xdr:col>
      <xdr:colOff>50800</xdr:colOff>
      <xdr:row>79</xdr:row>
      <xdr:rowOff>40567</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569338"/>
          <a:ext cx="889000" cy="15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68294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26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106184</xdr:rowOff>
    </xdr:from>
    <xdr:to>
      <xdr:col>36</xdr:col>
      <xdr:colOff>165100</xdr:colOff>
      <xdr:row>79</xdr:row>
      <xdr:rowOff>36334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7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77</xdr:row>
      <xdr:rowOff>52861</xdr:rowOff>
    </xdr:from>
    <xdr:ext cx="59901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672795" y="13254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145545</xdr:rowOff>
    </xdr:from>
    <xdr:to>
      <xdr:col>55</xdr:col>
      <xdr:colOff>50800</xdr:colOff>
      <xdr:row>79</xdr:row>
      <xdr:rowOff>75695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1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98575</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7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153473</xdr:rowOff>
    </xdr:from>
    <xdr:to>
      <xdr:col>50</xdr:col>
      <xdr:colOff>165100</xdr:colOff>
      <xdr:row>79</xdr:row>
      <xdr:rowOff>83623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26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74750</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619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160469</xdr:rowOff>
    </xdr:from>
    <xdr:to>
      <xdr:col>46</xdr:col>
      <xdr:colOff>38100</xdr:colOff>
      <xdr:row>79</xdr:row>
      <xdr:rowOff>90619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53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81746</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62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145438</xdr:rowOff>
    </xdr:from>
    <xdr:to>
      <xdr:col>41</xdr:col>
      <xdr:colOff>101600</xdr:colOff>
      <xdr:row>79</xdr:row>
      <xdr:rowOff>75588</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518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66715</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611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161217</xdr:rowOff>
    </xdr:from>
    <xdr:to>
      <xdr:col>36</xdr:col>
      <xdr:colOff>165100</xdr:colOff>
      <xdr:row>79</xdr:row>
      <xdr:rowOff>91367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534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82494</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627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75397</xdr:rowOff>
    </xdr:from>
    <xdr:to>
      <xdr:col>55</xdr:col>
      <xdr:colOff>0</xdr:colOff>
      <xdr:row>98</xdr:row>
      <xdr:rowOff>111503</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877497"/>
          <a:ext cx="838200" cy="3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20795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651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111503</xdr:rowOff>
    </xdr:from>
    <xdr:to>
      <xdr:col>50</xdr:col>
      <xdr:colOff>114300</xdr:colOff>
      <xdr:row>98</xdr:row>
      <xdr:rowOff>111606</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913603"/>
          <a:ext cx="889000" cy="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131615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590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106998</xdr:rowOff>
    </xdr:from>
    <xdr:to>
      <xdr:col>45</xdr:col>
      <xdr:colOff>177800</xdr:colOff>
      <xdr:row>98</xdr:row>
      <xdr:rowOff>111606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909098"/>
          <a:ext cx="889000" cy="4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129010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58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105115</xdr:rowOff>
    </xdr:from>
    <xdr:to>
      <xdr:col>41</xdr:col>
      <xdr:colOff>50800</xdr:colOff>
      <xdr:row>98</xdr:row>
      <xdr:rowOff>106998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735765"/>
          <a:ext cx="889000" cy="173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120446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579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14436</xdr:rowOff>
    </xdr:from>
    <xdr:to>
      <xdr:col>36</xdr:col>
      <xdr:colOff>165100</xdr:colOff>
      <xdr:row>98</xdr:row>
      <xdr:rowOff>116036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107163</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909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24597</xdr:rowOff>
    </xdr:from>
    <xdr:to>
      <xdr:col>55</xdr:col>
      <xdr:colOff>50800</xdr:colOff>
      <xdr:row>98</xdr:row>
      <xdr:rowOff>126197</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26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147796</xdr:rowOff>
    </xdr:from>
    <xdr:ext cx="599010"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778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60703</xdr:rowOff>
    </xdr:from>
    <xdr:to>
      <xdr:col>50</xdr:col>
      <xdr:colOff>165100</xdr:colOff>
      <xdr:row>98</xdr:row>
      <xdr:rowOff>162303</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62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153430</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55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60806</xdr:rowOff>
    </xdr:from>
    <xdr:to>
      <xdr:col>46</xdr:col>
      <xdr:colOff>38100</xdr:colOff>
      <xdr:row>98</xdr:row>
      <xdr:rowOff>162406</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6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153533</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955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56198</xdr:rowOff>
    </xdr:from>
    <xdr:to>
      <xdr:col>41</xdr:col>
      <xdr:colOff>101600</xdr:colOff>
      <xdr:row>98</xdr:row>
      <xdr:rowOff>157798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85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148925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951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54315</xdr:rowOff>
    </xdr:from>
    <xdr:to>
      <xdr:col>36</xdr:col>
      <xdr:colOff>165100</xdr:colOff>
      <xdr:row>97</xdr:row>
      <xdr:rowOff>155915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68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992</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672795" y="1646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168149</xdr:rowOff>
    </xdr:from>
    <xdr:to>
      <xdr:col>85</xdr:col>
      <xdr:colOff>127000</xdr:colOff>
      <xdr:row>39</xdr:row>
      <xdr:rowOff>3283</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6683249"/>
          <a:ext cx="838200" cy="6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72233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44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167521</xdr:rowOff>
    </xdr:from>
    <xdr:to>
      <xdr:col>81</xdr:col>
      <xdr:colOff>50800</xdr:colOff>
      <xdr:row>38</xdr:row>
      <xdr:rowOff>168149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4592300" y="6682621"/>
          <a:ext cx="889000" cy="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31839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20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166153</xdr:rowOff>
    </xdr:from>
    <xdr:to>
      <xdr:col>76</xdr:col>
      <xdr:colOff>114300</xdr:colOff>
      <xdr:row>38</xdr:row>
      <xdr:rowOff>167521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681253"/>
          <a:ext cx="889000" cy="1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51865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22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146562</xdr:rowOff>
    </xdr:from>
    <xdr:to>
      <xdr:col>71</xdr:col>
      <xdr:colOff>177800</xdr:colOff>
      <xdr:row>38</xdr:row>
      <xdr:rowOff>166153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661662"/>
          <a:ext cx="889000" cy="19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34613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2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166782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7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123933</xdr:rowOff>
    </xdr:from>
    <xdr:to>
      <xdr:col>85</xdr:col>
      <xdr:colOff>177800</xdr:colOff>
      <xdr:row>39</xdr:row>
      <xdr:rowOff>54083</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639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38860</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553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117349</xdr:rowOff>
    </xdr:from>
    <xdr:to>
      <xdr:col>81</xdr:col>
      <xdr:colOff>101600</xdr:colOff>
      <xdr:row>39</xdr:row>
      <xdr:rowOff>47499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632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38626</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725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116721</xdr:rowOff>
    </xdr:from>
    <xdr:to>
      <xdr:col>76</xdr:col>
      <xdr:colOff>165100</xdr:colOff>
      <xdr:row>39</xdr:row>
      <xdr:rowOff>46871</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63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37998</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724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115353</xdr:rowOff>
    </xdr:from>
    <xdr:to>
      <xdr:col>72</xdr:col>
      <xdr:colOff>38100</xdr:colOff>
      <xdr:row>39</xdr:row>
      <xdr:rowOff>45503</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63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36630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72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95762</xdr:rowOff>
    </xdr:from>
    <xdr:to>
      <xdr:col>67</xdr:col>
      <xdr:colOff>101600</xdr:colOff>
      <xdr:row>39</xdr:row>
      <xdr:rowOff>25912</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61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17039</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703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55333</xdr:rowOff>
    </xdr:from>
    <xdr:to>
      <xdr:col>85</xdr:col>
      <xdr:colOff>127000</xdr:colOff>
      <xdr:row>55</xdr:row>
      <xdr:rowOff>166534</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313633"/>
          <a:ext cx="838200" cy="282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154788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755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166534</xdr:rowOff>
    </xdr:from>
    <xdr:to>
      <xdr:col>81</xdr:col>
      <xdr:colOff>50800</xdr:colOff>
      <xdr:row>56</xdr:row>
      <xdr:rowOff>116242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9596284"/>
          <a:ext cx="889000" cy="12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116438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889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116242</xdr:rowOff>
    </xdr:from>
    <xdr:to>
      <xdr:col>76</xdr:col>
      <xdr:colOff>114300</xdr:colOff>
      <xdr:row>57</xdr:row>
      <xdr:rowOff>7142</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717442"/>
          <a:ext cx="889000" cy="6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128258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90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7142</xdr:rowOff>
    </xdr:from>
    <xdr:to>
      <xdr:col>71</xdr:col>
      <xdr:colOff>177800</xdr:colOff>
      <xdr:row>57</xdr:row>
      <xdr:rowOff>68095</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2814300" y="9779792"/>
          <a:ext cx="889000" cy="6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161424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934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85899</xdr:rowOff>
    </xdr:from>
    <xdr:to>
      <xdr:col>67</xdr:col>
      <xdr:colOff>101600</xdr:colOff>
      <xdr:row>58</xdr:row>
      <xdr:rowOff>16049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5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7176</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951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4533</xdr:rowOff>
    </xdr:from>
    <xdr:to>
      <xdr:col>85</xdr:col>
      <xdr:colOff>177800</xdr:colOff>
      <xdr:row>54</xdr:row>
      <xdr:rowOff>106133</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262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27410</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11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115734</xdr:rowOff>
    </xdr:from>
    <xdr:to>
      <xdr:col>81</xdr:col>
      <xdr:colOff>101600</xdr:colOff>
      <xdr:row>56</xdr:row>
      <xdr:rowOff>45884</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545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62411</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9320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65442</xdr:rowOff>
    </xdr:from>
    <xdr:to>
      <xdr:col>76</xdr:col>
      <xdr:colOff>165100</xdr:colOff>
      <xdr:row>56</xdr:row>
      <xdr:rowOff>167042</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666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12119</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9441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127792</xdr:rowOff>
    </xdr:from>
    <xdr:to>
      <xdr:col>72</xdr:col>
      <xdr:colOff>38100</xdr:colOff>
      <xdr:row>57</xdr:row>
      <xdr:rowOff>57942</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728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74469</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03795" y="9504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17295</xdr:rowOff>
    </xdr:from>
    <xdr:to>
      <xdr:col>67</xdr:col>
      <xdr:colOff>101600</xdr:colOff>
      <xdr:row>57</xdr:row>
      <xdr:rowOff>118895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789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135422</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14795" y="9565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34822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23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44450</xdr:rowOff>
    </xdr:from>
    <xdr:to>
      <xdr:col>71</xdr:col>
      <xdr:colOff>177800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66539</xdr:rowOff>
    </xdr:from>
    <xdr:to>
      <xdr:col>67</xdr:col>
      <xdr:colOff>101600</xdr:colOff>
      <xdr:row>78</xdr:row>
      <xdr:rowOff>168139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3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13216</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21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46872</xdr:rowOff>
    </xdr:from>
    <xdr:to>
      <xdr:col>85</xdr:col>
      <xdr:colOff>127000</xdr:colOff>
      <xdr:row>96</xdr:row>
      <xdr:rowOff>71188</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506072"/>
          <a:ext cx="838200" cy="24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152551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611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71188</xdr:rowOff>
    </xdr:from>
    <xdr:to>
      <xdr:col>81</xdr:col>
      <xdr:colOff>50800</xdr:colOff>
      <xdr:row>96</xdr:row>
      <xdr:rowOff>152549</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530388"/>
          <a:ext cx="889000" cy="8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84179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714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152549</xdr:rowOff>
    </xdr:from>
    <xdr:to>
      <xdr:col>76</xdr:col>
      <xdr:colOff>114300</xdr:colOff>
      <xdr:row>97</xdr:row>
      <xdr:rowOff>55127</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703300" y="16611749"/>
          <a:ext cx="889000" cy="7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116932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74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32401</xdr:rowOff>
    </xdr:from>
    <xdr:to>
      <xdr:col>71</xdr:col>
      <xdr:colOff>177800</xdr:colOff>
      <xdr:row>97</xdr:row>
      <xdr:rowOff>55127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814300" y="16663051"/>
          <a:ext cx="889000" cy="2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143932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774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138873</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76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167522</xdr:rowOff>
    </xdr:from>
    <xdr:to>
      <xdr:col>85</xdr:col>
      <xdr:colOff>177800</xdr:colOff>
      <xdr:row>96</xdr:row>
      <xdr:rowOff>97672</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45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18949</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306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268,729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20388</xdr:rowOff>
    </xdr:from>
    <xdr:to>
      <xdr:col>81</xdr:col>
      <xdr:colOff>101600</xdr:colOff>
      <xdr:row>96</xdr:row>
      <xdr:rowOff>121988</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47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138515</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254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101749</xdr:rowOff>
    </xdr:from>
    <xdr:to>
      <xdr:col>76</xdr:col>
      <xdr:colOff>165100</xdr:colOff>
      <xdr:row>97</xdr:row>
      <xdr:rowOff>31899</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56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48426</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336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4327</xdr:rowOff>
    </xdr:from>
    <xdr:to>
      <xdr:col>72</xdr:col>
      <xdr:colOff>38100</xdr:colOff>
      <xdr:row>97</xdr:row>
      <xdr:rowOff>105927</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634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122454</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410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153051</xdr:rowOff>
    </xdr:from>
    <xdr:to>
      <xdr:col>67</xdr:col>
      <xdr:colOff>101600</xdr:colOff>
      <xdr:row>97</xdr:row>
      <xdr:rowOff>83201</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612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99728</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14795" y="163874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33</xdr:row>
      <xdr:rowOff>31435</xdr:rowOff>
    </xdr:from>
    <xdr:to>
      <xdr:col>116</xdr:col>
      <xdr:colOff>63500</xdr:colOff>
      <xdr:row>35</xdr:row>
      <xdr:rowOff>88488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1323300" y="5689285"/>
          <a:ext cx="838200" cy="399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109995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453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88488</xdr:rowOff>
    </xdr:from>
    <xdr:to>
      <xdr:col>111</xdr:col>
      <xdr:colOff>177800</xdr:colOff>
      <xdr:row>36</xdr:row>
      <xdr:rowOff>136608</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0434300" y="6089238"/>
          <a:ext cx="889000" cy="219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52194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567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12370</xdr:rowOff>
    </xdr:from>
    <xdr:to>
      <xdr:col>107</xdr:col>
      <xdr:colOff>50800</xdr:colOff>
      <xdr:row>36</xdr:row>
      <xdr:rowOff>136608</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013120"/>
          <a:ext cx="889000" cy="295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56908</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572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12370</xdr:rowOff>
    </xdr:from>
    <xdr:to>
      <xdr:col>102</xdr:col>
      <xdr:colOff>114300</xdr:colOff>
      <xdr:row>36</xdr:row>
      <xdr:rowOff>86368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18656300" y="6013120"/>
          <a:ext cx="889000" cy="24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58052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573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139249</xdr:rowOff>
    </xdr:from>
    <xdr:to>
      <xdr:col>98</xdr:col>
      <xdr:colOff>38100</xdr:colOff>
      <xdr:row>38</xdr:row>
      <xdr:rowOff>69399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60526</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575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32</xdr:row>
      <xdr:rowOff>152085</xdr:rowOff>
    </xdr:from>
    <xdr:to>
      <xdr:col>116</xdr:col>
      <xdr:colOff>114300</xdr:colOff>
      <xdr:row>33</xdr:row>
      <xdr:rowOff>82235</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563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32</xdr:row>
      <xdr:rowOff>3512</xdr:rowOff>
    </xdr:from>
    <xdr:ext cx="599010"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5489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37688</xdr:rowOff>
    </xdr:from>
    <xdr:to>
      <xdr:col>112</xdr:col>
      <xdr:colOff>38100</xdr:colOff>
      <xdr:row>35</xdr:row>
      <xdr:rowOff>139288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03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33</xdr:row>
      <xdr:rowOff>155815</xdr:rowOff>
    </xdr:from>
    <xdr:ext cx="534377"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056111" y="5813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85808</xdr:rowOff>
    </xdr:from>
    <xdr:to>
      <xdr:col>107</xdr:col>
      <xdr:colOff>101600</xdr:colOff>
      <xdr:row>37</xdr:row>
      <xdr:rowOff>15958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25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35</xdr:row>
      <xdr:rowOff>32485</xdr:rowOff>
    </xdr:from>
    <xdr:ext cx="534377"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167111" y="6033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133020</xdr:rowOff>
    </xdr:from>
    <xdr:to>
      <xdr:col>102</xdr:col>
      <xdr:colOff>165100</xdr:colOff>
      <xdr:row>35</xdr:row>
      <xdr:rowOff>63170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596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33</xdr:row>
      <xdr:rowOff>79697</xdr:rowOff>
    </xdr:from>
    <xdr:ext cx="534377"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278111" y="5737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35568</xdr:rowOff>
    </xdr:from>
    <xdr:to>
      <xdr:col>98</xdr:col>
      <xdr:colOff>38100</xdr:colOff>
      <xdr:row>36</xdr:row>
      <xdr:rowOff>137168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207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34</xdr:row>
      <xdr:rowOff>153695</xdr:rowOff>
    </xdr:from>
    <xdr:ext cx="534377"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389111" y="5982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目的別歳出の中で類似団体内より高額になっている事業費をみると、議会費は本村が離島であることから賃金や旅費といった経費が類似団地と比較しても増加傾向にあり、総務費は沖縄振興特別推進交付金事業や沖縄離島活性化推進事業等による増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農林水産業費は、製糖工場宿舎整備工事等による増である。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教育費においては教員宿舎建替事業によるものである。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沖縄県粟国村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財政調整基金残高は平成２４年度からの沖縄振興特別推進交付金事業や沖縄離島活性化推進事業等の補助金を活用したハード事業等の実施により、基金残高は減少傾向となっている。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令和６年度の標財比は</a:t>
          </a:r>
          <a:r>
            <a:rPr kumimoji="1" lang="en-US" altLang="ja-JP" sz="1400">
              <a:latin typeface="ＭＳ ゴシック" pitchFamily="49" charset="-128"/>
              <a:ea typeface="ＭＳ ゴシック" pitchFamily="49" charset="-128"/>
            </a:rPr>
            <a:t>49.47%</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403</a:t>
          </a:r>
          <a:r>
            <a:rPr kumimoji="1" lang="ja-JP" altLang="en-US" sz="1400">
              <a:latin typeface="ＭＳ ゴシック" pitchFamily="49" charset="-128"/>
              <a:ea typeface="ＭＳ ゴシック" pitchFamily="49" charset="-128"/>
            </a:rPr>
            <a:t>百万円）となっており、前年度と比較すると</a:t>
          </a:r>
          <a:r>
            <a:rPr kumimoji="1" lang="en-US" altLang="ja-JP" sz="1400">
              <a:latin typeface="ＭＳ ゴシック" pitchFamily="49" charset="-128"/>
              <a:ea typeface="ＭＳ ゴシック" pitchFamily="49" charset="-128"/>
            </a:rPr>
            <a:t>29.15</a:t>
          </a:r>
          <a:r>
            <a:rPr kumimoji="1" lang="ja-JP" altLang="en-US" sz="1400">
              <a:latin typeface="ＭＳ ゴシック" pitchFamily="49" charset="-128"/>
              <a:ea typeface="ＭＳ ゴシック" pitchFamily="49" charset="-128"/>
            </a:rPr>
            <a:t>ポイント下回り、</a:t>
          </a:r>
          <a:r>
            <a:rPr kumimoji="1" lang="en-US" altLang="ja-JP" sz="1400">
              <a:latin typeface="ＭＳ ゴシック" pitchFamily="49" charset="-128"/>
              <a:ea typeface="ＭＳ ゴシック" pitchFamily="49" charset="-128"/>
            </a:rPr>
            <a:t>191</a:t>
          </a:r>
          <a:r>
            <a:rPr kumimoji="1" lang="ja-JP" altLang="en-US" sz="1400">
              <a:latin typeface="ＭＳ ゴシック" pitchFamily="49" charset="-128"/>
              <a:ea typeface="ＭＳ ゴシック" pitchFamily="49" charset="-128"/>
            </a:rPr>
            <a:t>百万円減少した。これは一般会計から公営企業会計への繰出金の増額が影響したと考えられる。実質単年度収支は</a:t>
          </a:r>
          <a:r>
            <a:rPr kumimoji="1" lang="en-US" altLang="ja-JP" sz="1400">
              <a:latin typeface="ＭＳ ゴシック" pitchFamily="49" charset="-128"/>
              <a:ea typeface="ＭＳ ゴシック" pitchFamily="49" charset="-128"/>
            </a:rPr>
            <a:t>-12.77</a:t>
          </a:r>
          <a:r>
            <a:rPr kumimoji="1" lang="ja-JP" altLang="en-US" sz="1400">
              <a:latin typeface="ＭＳ ゴシック" pitchFamily="49" charset="-128"/>
              <a:ea typeface="ＭＳ ゴシック" pitchFamily="49" charset="-128"/>
            </a:rPr>
            <a:t>ポイント減となった。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歳入・歳出予算の適切な計上に取組み。適切な財政運営に努めたい。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沖縄県粟国村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一般会計が令和５年度と比較すると</a:t>
          </a:r>
          <a:r>
            <a:rPr kumimoji="1" lang="en-US" altLang="ja-JP" sz="1400">
              <a:latin typeface="ＭＳ ゴシック" pitchFamily="49" charset="-128"/>
              <a:ea typeface="ＭＳ ゴシック" pitchFamily="49" charset="-128"/>
            </a:rPr>
            <a:t>-13.2%</a:t>
          </a:r>
          <a:r>
            <a:rPr kumimoji="1" lang="ja-JP" altLang="en-US" sz="1400">
              <a:latin typeface="ＭＳ ゴシック" pitchFamily="49" charset="-128"/>
              <a:ea typeface="ＭＳ ゴシック" pitchFamily="49" charset="-128"/>
            </a:rPr>
            <a:t>となっているため、歳出抑制を図り減少傾向とならないように、経営改善に努める。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簡易水道事業特別会計で老朽化した配水管の更新が平成２９年度～平成３７年度にかけて行われている。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新規発行額が増額し、公債費の増加が見込まれることから、優先順位を設け新規発行額の抑制に努める。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各公営企業においては、公営企業戦略を基に健全な財政運営に努め、一般からの歳出抑制を図る。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opLeftCell="A16"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2973870</v>
      </c>
      <c r="BO4" s="371"/>
      <c r="BP4" s="371"/>
      <c r="BQ4" s="371"/>
      <c r="BR4" s="371"/>
      <c r="BS4" s="371"/>
      <c r="BT4" s="371"/>
      <c r="BU4" s="372"/>
      <c r="BV4" s="370">
        <v>2493927</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22.4</v>
      </c>
      <c r="CU4" s="377"/>
      <c r="CV4" s="377"/>
      <c r="CW4" s="377"/>
      <c r="CX4" s="377"/>
      <c r="CY4" s="377"/>
      <c r="CZ4" s="377"/>
      <c r="DA4" s="378"/>
      <c r="DB4" s="376">
        <v>18.8</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2696980</v>
      </c>
      <c r="BO5" s="408"/>
      <c r="BP5" s="408"/>
      <c r="BQ5" s="408"/>
      <c r="BR5" s="408"/>
      <c r="BS5" s="408"/>
      <c r="BT5" s="408"/>
      <c r="BU5" s="409"/>
      <c r="BV5" s="407">
        <v>2224614</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95</v>
      </c>
      <c r="CU5" s="405"/>
      <c r="CV5" s="405"/>
      <c r="CW5" s="405"/>
      <c r="CX5" s="405"/>
      <c r="CY5" s="405"/>
      <c r="CZ5" s="405"/>
      <c r="DA5" s="406"/>
      <c r="DB5" s="404">
        <v>96.9</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276890</v>
      </c>
      <c r="BO6" s="408"/>
      <c r="BP6" s="408"/>
      <c r="BQ6" s="408"/>
      <c r="BR6" s="408"/>
      <c r="BS6" s="408"/>
      <c r="BT6" s="408"/>
      <c r="BU6" s="409"/>
      <c r="BV6" s="407">
        <v>269313</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95.1</v>
      </c>
      <c r="CU6" s="445"/>
      <c r="CV6" s="445"/>
      <c r="CW6" s="445"/>
      <c r="CX6" s="445"/>
      <c r="CY6" s="445"/>
      <c r="CZ6" s="445"/>
      <c r="DA6" s="446"/>
      <c r="DB6" s="444">
        <v>97.2</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94183</v>
      </c>
      <c r="BO7" s="408"/>
      <c r="BP7" s="408"/>
      <c r="BQ7" s="408"/>
      <c r="BR7" s="408"/>
      <c r="BS7" s="408"/>
      <c r="BT7" s="408"/>
      <c r="BU7" s="409"/>
      <c r="BV7" s="407">
        <v>127246</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814322</v>
      </c>
      <c r="CU7" s="408"/>
      <c r="CV7" s="408"/>
      <c r="CW7" s="408"/>
      <c r="CX7" s="408"/>
      <c r="CY7" s="408"/>
      <c r="CZ7" s="408"/>
      <c r="DA7" s="409"/>
      <c r="DB7" s="407">
        <v>755666</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182707</v>
      </c>
      <c r="BO8" s="408"/>
      <c r="BP8" s="408"/>
      <c r="BQ8" s="408"/>
      <c r="BR8" s="408"/>
      <c r="BS8" s="408"/>
      <c r="BT8" s="408"/>
      <c r="BU8" s="409"/>
      <c r="BV8" s="407">
        <v>142067</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0.09</v>
      </c>
      <c r="CU8" s="448"/>
      <c r="CV8" s="448"/>
      <c r="CW8" s="448"/>
      <c r="CX8" s="448"/>
      <c r="CY8" s="448"/>
      <c r="CZ8" s="448"/>
      <c r="DA8" s="449"/>
      <c r="DB8" s="447">
        <v>0.09</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683</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40640</v>
      </c>
      <c r="BO9" s="408"/>
      <c r="BP9" s="408"/>
      <c r="BQ9" s="408"/>
      <c r="BR9" s="408"/>
      <c r="BS9" s="408"/>
      <c r="BT9" s="408"/>
      <c r="BU9" s="409"/>
      <c r="BV9" s="407">
        <v>-148021</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9.9</v>
      </c>
      <c r="CU9" s="405"/>
      <c r="CV9" s="405"/>
      <c r="CW9" s="405"/>
      <c r="CX9" s="405"/>
      <c r="CY9" s="405"/>
      <c r="CZ9" s="405"/>
      <c r="DA9" s="406"/>
      <c r="DB9" s="404">
        <v>10.9</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759</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130538</v>
      </c>
      <c r="BO10" s="408"/>
      <c r="BP10" s="408"/>
      <c r="BQ10" s="408"/>
      <c r="BR10" s="408"/>
      <c r="BS10" s="408"/>
      <c r="BT10" s="408"/>
      <c r="BU10" s="409"/>
      <c r="BV10" s="407">
        <v>243323</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676</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321836</v>
      </c>
      <c r="BO12" s="408"/>
      <c r="BP12" s="408"/>
      <c r="BQ12" s="408"/>
      <c r="BR12" s="408"/>
      <c r="BS12" s="408"/>
      <c r="BT12" s="408"/>
      <c r="BU12" s="409"/>
      <c r="BV12" s="407">
        <v>138631</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644</v>
      </c>
      <c r="S13" s="492"/>
      <c r="T13" s="492"/>
      <c r="U13" s="492"/>
      <c r="V13" s="493"/>
      <c r="W13" s="423" t="s">
        <v>131</v>
      </c>
      <c r="X13" s="424"/>
      <c r="Y13" s="424"/>
      <c r="Z13" s="424"/>
      <c r="AA13" s="424"/>
      <c r="AB13" s="414"/>
      <c r="AC13" s="458">
        <v>26</v>
      </c>
      <c r="AD13" s="459"/>
      <c r="AE13" s="459"/>
      <c r="AF13" s="459"/>
      <c r="AG13" s="501"/>
      <c r="AH13" s="458">
        <v>37</v>
      </c>
      <c r="AI13" s="459"/>
      <c r="AJ13" s="459"/>
      <c r="AK13" s="459"/>
      <c r="AL13" s="460"/>
      <c r="AM13" s="436" t="s">
        <v>132</v>
      </c>
      <c r="AN13" s="437"/>
      <c r="AO13" s="437"/>
      <c r="AP13" s="437"/>
      <c r="AQ13" s="437"/>
      <c r="AR13" s="437"/>
      <c r="AS13" s="437"/>
      <c r="AT13" s="438"/>
      <c r="AU13" s="439" t="s">
        <v>90</v>
      </c>
      <c r="AV13" s="440"/>
      <c r="AW13" s="440"/>
      <c r="AX13" s="440"/>
      <c r="AY13" s="441" t="s">
        <v>133</v>
      </c>
      <c r="AZ13" s="442"/>
      <c r="BA13" s="442"/>
      <c r="BB13" s="442"/>
      <c r="BC13" s="442"/>
      <c r="BD13" s="442"/>
      <c r="BE13" s="442"/>
      <c r="BF13" s="442"/>
      <c r="BG13" s="442"/>
      <c r="BH13" s="442"/>
      <c r="BI13" s="442"/>
      <c r="BJ13" s="442"/>
      <c r="BK13" s="442"/>
      <c r="BL13" s="442"/>
      <c r="BM13" s="443"/>
      <c r="BN13" s="407">
        <v>-150658</v>
      </c>
      <c r="BO13" s="408"/>
      <c r="BP13" s="408"/>
      <c r="BQ13" s="408"/>
      <c r="BR13" s="408"/>
      <c r="BS13" s="408"/>
      <c r="BT13" s="408"/>
      <c r="BU13" s="409"/>
      <c r="BV13" s="407">
        <v>-43329</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11.9</v>
      </c>
      <c r="CU13" s="405"/>
      <c r="CV13" s="405"/>
      <c r="CW13" s="405"/>
      <c r="CX13" s="405"/>
      <c r="CY13" s="405"/>
      <c r="CZ13" s="405"/>
      <c r="DA13" s="406"/>
      <c r="DB13" s="404">
        <v>9.3000000000000007</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664</v>
      </c>
      <c r="S14" s="492"/>
      <c r="T14" s="492"/>
      <c r="U14" s="492"/>
      <c r="V14" s="493"/>
      <c r="W14" s="397"/>
      <c r="X14" s="398"/>
      <c r="Y14" s="398"/>
      <c r="Z14" s="398"/>
      <c r="AA14" s="398"/>
      <c r="AB14" s="387"/>
      <c r="AC14" s="494">
        <v>7.9</v>
      </c>
      <c r="AD14" s="495"/>
      <c r="AE14" s="495"/>
      <c r="AF14" s="495"/>
      <c r="AG14" s="496"/>
      <c r="AH14" s="494">
        <v>10.5</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186.7</v>
      </c>
      <c r="CU14" s="506"/>
      <c r="CV14" s="506"/>
      <c r="CW14" s="506"/>
      <c r="CX14" s="506"/>
      <c r="CY14" s="506"/>
      <c r="CZ14" s="506"/>
      <c r="DA14" s="507"/>
      <c r="DB14" s="505">
        <v>145.1</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659</v>
      </c>
      <c r="S15" s="492"/>
      <c r="T15" s="492"/>
      <c r="U15" s="492"/>
      <c r="V15" s="493"/>
      <c r="W15" s="423" t="s">
        <v>137</v>
      </c>
      <c r="X15" s="424"/>
      <c r="Y15" s="424"/>
      <c r="Z15" s="424"/>
      <c r="AA15" s="424"/>
      <c r="AB15" s="414"/>
      <c r="AC15" s="458">
        <v>60</v>
      </c>
      <c r="AD15" s="459"/>
      <c r="AE15" s="459"/>
      <c r="AF15" s="459"/>
      <c r="AG15" s="501"/>
      <c r="AH15" s="458">
        <v>88</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70512</v>
      </c>
      <c r="BO15" s="371"/>
      <c r="BP15" s="371"/>
      <c r="BQ15" s="371"/>
      <c r="BR15" s="371"/>
      <c r="BS15" s="371"/>
      <c r="BT15" s="371"/>
      <c r="BU15" s="372"/>
      <c r="BV15" s="370">
        <v>68430</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18.2</v>
      </c>
      <c r="AD16" s="495"/>
      <c r="AE16" s="495"/>
      <c r="AF16" s="495"/>
      <c r="AG16" s="496"/>
      <c r="AH16" s="494">
        <v>25.1</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797190</v>
      </c>
      <c r="BO16" s="408"/>
      <c r="BP16" s="408"/>
      <c r="BQ16" s="408"/>
      <c r="BR16" s="408"/>
      <c r="BS16" s="408"/>
      <c r="BT16" s="408"/>
      <c r="BU16" s="409"/>
      <c r="BV16" s="407">
        <v>723631</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243</v>
      </c>
      <c r="AD17" s="459"/>
      <c r="AE17" s="459"/>
      <c r="AF17" s="459"/>
      <c r="AG17" s="501"/>
      <c r="AH17" s="458">
        <v>226</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86385</v>
      </c>
      <c r="BO17" s="408"/>
      <c r="BP17" s="408"/>
      <c r="BQ17" s="408"/>
      <c r="BR17" s="408"/>
      <c r="BS17" s="408"/>
      <c r="BT17" s="408"/>
      <c r="BU17" s="409"/>
      <c r="BV17" s="407">
        <v>84181</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32" t="s">
        <v>147</v>
      </c>
      <c r="C18" s="450"/>
      <c r="D18" s="450"/>
      <c r="E18" s="533"/>
      <c r="F18" s="533"/>
      <c r="G18" s="533"/>
      <c r="H18" s="533"/>
      <c r="I18" s="533"/>
      <c r="J18" s="533"/>
      <c r="K18" s="533"/>
      <c r="L18" s="534">
        <v>7.65</v>
      </c>
      <c r="M18" s="534"/>
      <c r="N18" s="534"/>
      <c r="O18" s="534"/>
      <c r="P18" s="534"/>
      <c r="Q18" s="534"/>
      <c r="R18" s="535"/>
      <c r="S18" s="535"/>
      <c r="T18" s="535"/>
      <c r="U18" s="535"/>
      <c r="V18" s="536"/>
      <c r="W18" s="425"/>
      <c r="X18" s="426"/>
      <c r="Y18" s="426"/>
      <c r="Z18" s="426"/>
      <c r="AA18" s="426"/>
      <c r="AB18" s="417"/>
      <c r="AC18" s="537">
        <v>73.900000000000006</v>
      </c>
      <c r="AD18" s="538"/>
      <c r="AE18" s="538"/>
      <c r="AF18" s="538"/>
      <c r="AG18" s="539"/>
      <c r="AH18" s="537">
        <v>64.400000000000006</v>
      </c>
      <c r="AI18" s="538"/>
      <c r="AJ18" s="538"/>
      <c r="AK18" s="538"/>
      <c r="AL18" s="540"/>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802516</v>
      </c>
      <c r="BO18" s="408"/>
      <c r="BP18" s="408"/>
      <c r="BQ18" s="408"/>
      <c r="BR18" s="408"/>
      <c r="BS18" s="408"/>
      <c r="BT18" s="408"/>
      <c r="BU18" s="409"/>
      <c r="BV18" s="407">
        <v>750671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32" t="s">
        <v>149</v>
      </c>
      <c r="C19" s="450"/>
      <c r="D19" s="450"/>
      <c r="E19" s="533"/>
      <c r="F19" s="533"/>
      <c r="G19" s="533"/>
      <c r="H19" s="533"/>
      <c r="I19" s="533"/>
      <c r="J19" s="533"/>
      <c r="K19" s="533"/>
      <c r="L19" s="541">
        <v>89</v>
      </c>
      <c r="M19" s="541"/>
      <c r="N19" s="541"/>
      <c r="O19" s="541"/>
      <c r="P19" s="541"/>
      <c r="Q19" s="541"/>
      <c r="R19" s="542"/>
      <c r="S19" s="542"/>
      <c r="T19" s="542"/>
      <c r="U19" s="542"/>
      <c r="V19" s="543"/>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1741258</v>
      </c>
      <c r="BO19" s="408"/>
      <c r="BP19" s="408"/>
      <c r="BQ19" s="408"/>
      <c r="BR19" s="408"/>
      <c r="BS19" s="408"/>
      <c r="BT19" s="408"/>
      <c r="BU19" s="409"/>
      <c r="BV19" s="407">
        <v>1490791</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32" t="s">
        <v>151</v>
      </c>
      <c r="C20" s="450"/>
      <c r="D20" s="450"/>
      <c r="E20" s="533"/>
      <c r="F20" s="533"/>
      <c r="G20" s="533"/>
      <c r="H20" s="533"/>
      <c r="I20" s="533"/>
      <c r="J20" s="533"/>
      <c r="K20" s="533"/>
      <c r="L20" s="541">
        <v>378</v>
      </c>
      <c r="M20" s="541"/>
      <c r="N20" s="541"/>
      <c r="O20" s="541"/>
      <c r="P20" s="541"/>
      <c r="Q20" s="541"/>
      <c r="R20" s="542"/>
      <c r="S20" s="542"/>
      <c r="T20" s="542"/>
      <c r="U20" s="542"/>
      <c r="V20" s="543"/>
      <c r="W20" s="425"/>
      <c r="X20" s="426"/>
      <c r="Y20" s="426"/>
      <c r="Z20" s="426"/>
      <c r="AA20" s="426"/>
      <c r="AB20" s="426"/>
      <c r="AC20" s="544"/>
      <c r="AD20" s="544"/>
      <c r="AE20" s="544"/>
      <c r="AF20" s="544"/>
      <c r="AG20" s="544"/>
      <c r="AH20" s="544"/>
      <c r="AI20" s="544"/>
      <c r="AJ20" s="544"/>
      <c r="AK20" s="544"/>
      <c r="AL20" s="545"/>
      <c r="AM20" s="546"/>
      <c r="AN20" s="462"/>
      <c r="AO20" s="462"/>
      <c r="AP20" s="462"/>
      <c r="AQ20" s="462"/>
      <c r="AR20" s="462"/>
      <c r="AS20" s="462"/>
      <c r="AT20" s="463"/>
      <c r="AU20" s="547"/>
      <c r="AV20" s="548"/>
      <c r="AW20" s="548"/>
      <c r="AX20" s="549"/>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23" t="s">
        <v>152</v>
      </c>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5"/>
      <c r="AY21" s="526"/>
      <c r="AZ21" s="527"/>
      <c r="BA21" s="527"/>
      <c r="BB21" s="527"/>
      <c r="BC21" s="527"/>
      <c r="BD21" s="527"/>
      <c r="BE21" s="527"/>
      <c r="BF21" s="527"/>
      <c r="BG21" s="527"/>
      <c r="BH21" s="527"/>
      <c r="BI21" s="527"/>
      <c r="BJ21" s="527"/>
      <c r="BK21" s="527"/>
      <c r="BL21" s="527"/>
      <c r="BM21" s="528"/>
      <c r="BN21" s="529"/>
      <c r="BO21" s="530"/>
      <c r="BP21" s="530"/>
      <c r="BQ21" s="530"/>
      <c r="BR21" s="530"/>
      <c r="BS21" s="530"/>
      <c r="BT21" s="530"/>
      <c r="BU21" s="531"/>
      <c r="BV21" s="529"/>
      <c r="BW21" s="530"/>
      <c r="BX21" s="530"/>
      <c r="BY21" s="530"/>
      <c r="BZ21" s="530"/>
      <c r="CA21" s="530"/>
      <c r="CB21" s="530"/>
      <c r="CC21" s="531"/>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2615390</v>
      </c>
      <c r="BO22" s="371"/>
      <c r="BP22" s="371"/>
      <c r="BQ22" s="371"/>
      <c r="BR22" s="371"/>
      <c r="BS22" s="371"/>
      <c r="BT22" s="371"/>
      <c r="BU22" s="372"/>
      <c r="BV22" s="370">
        <v>2445642</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2195738</v>
      </c>
      <c r="BO23" s="408"/>
      <c r="BP23" s="408"/>
      <c r="BQ23" s="408"/>
      <c r="BR23" s="408"/>
      <c r="BS23" s="408"/>
      <c r="BT23" s="408"/>
      <c r="BU23" s="409"/>
      <c r="BV23" s="407">
        <v>2096981</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6370</v>
      </c>
      <c r="R24" s="459"/>
      <c r="S24" s="459"/>
      <c r="T24" s="459"/>
      <c r="U24" s="459"/>
      <c r="V24" s="501"/>
      <c r="W24" s="553"/>
      <c r="X24" s="554"/>
      <c r="Y24" s="555"/>
      <c r="Z24" s="457" t="s">
        <v>162</v>
      </c>
      <c r="AA24" s="437"/>
      <c r="AB24" s="437"/>
      <c r="AC24" s="437"/>
      <c r="AD24" s="437"/>
      <c r="AE24" s="437"/>
      <c r="AF24" s="437"/>
      <c r="AG24" s="438"/>
      <c r="AH24" s="458">
        <v>28</v>
      </c>
      <c r="AI24" s="459"/>
      <c r="AJ24" s="459"/>
      <c r="AK24" s="459"/>
      <c r="AL24" s="501"/>
      <c r="AM24" s="458">
        <v>78232</v>
      </c>
      <c r="AN24" s="459"/>
      <c r="AO24" s="459"/>
      <c r="AP24" s="459"/>
      <c r="AQ24" s="459"/>
      <c r="AR24" s="501"/>
      <c r="AS24" s="458">
        <v>2794</v>
      </c>
      <c r="AT24" s="459"/>
      <c r="AU24" s="459"/>
      <c r="AV24" s="459"/>
      <c r="AW24" s="459"/>
      <c r="AX24" s="460"/>
      <c r="AY24" s="526" t="s">
        <v>163</v>
      </c>
      <c r="AZ24" s="527"/>
      <c r="BA24" s="527"/>
      <c r="BB24" s="527"/>
      <c r="BC24" s="527"/>
      <c r="BD24" s="527"/>
      <c r="BE24" s="527"/>
      <c r="BF24" s="527"/>
      <c r="BG24" s="527"/>
      <c r="BH24" s="527"/>
      <c r="BI24" s="527"/>
      <c r="BJ24" s="527"/>
      <c r="BK24" s="527"/>
      <c r="BL24" s="527"/>
      <c r="BM24" s="528"/>
      <c r="BN24" s="407">
        <v>2363413</v>
      </c>
      <c r="BO24" s="408"/>
      <c r="BP24" s="408"/>
      <c r="BQ24" s="408"/>
      <c r="BR24" s="408"/>
      <c r="BS24" s="408"/>
      <c r="BT24" s="408"/>
      <c r="BU24" s="409"/>
      <c r="BV24" s="407">
        <v>2161746</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5320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t="s">
        <v>122</v>
      </c>
      <c r="BO25" s="371"/>
      <c r="BP25" s="371"/>
      <c r="BQ25" s="371"/>
      <c r="BR25" s="371"/>
      <c r="BS25" s="371"/>
      <c r="BT25" s="371"/>
      <c r="BU25" s="372"/>
      <c r="BV25" s="370" t="s">
        <v>122</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4980</v>
      </c>
      <c r="R26" s="459"/>
      <c r="S26" s="459"/>
      <c r="T26" s="459"/>
      <c r="U26" s="459"/>
      <c r="V26" s="501"/>
      <c r="W26" s="553"/>
      <c r="X26" s="554"/>
      <c r="Y26" s="555"/>
      <c r="Z26" s="457" t="s">
        <v>168</v>
      </c>
      <c r="AA26" s="559"/>
      <c r="AB26" s="559"/>
      <c r="AC26" s="559"/>
      <c r="AD26" s="559"/>
      <c r="AE26" s="559"/>
      <c r="AF26" s="559"/>
      <c r="AG26" s="560"/>
      <c r="AH26" s="458" t="s">
        <v>122</v>
      </c>
      <c r="AI26" s="459"/>
      <c r="AJ26" s="459"/>
      <c r="AK26" s="459"/>
      <c r="AL26" s="501"/>
      <c r="AM26" s="458" t="s">
        <v>122</v>
      </c>
      <c r="AN26" s="459"/>
      <c r="AO26" s="459"/>
      <c r="AP26" s="459"/>
      <c r="AQ26" s="459"/>
      <c r="AR26" s="501"/>
      <c r="AS26" s="458" t="s">
        <v>122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2380</v>
      </c>
      <c r="R27" s="459"/>
      <c r="S27" s="459"/>
      <c r="T27" s="459"/>
      <c r="U27" s="459"/>
      <c r="V27" s="501"/>
      <c r="W27" s="553"/>
      <c r="X27" s="554"/>
      <c r="Y27" s="555"/>
      <c r="Z27" s="457" t="s">
        <v>171</v>
      </c>
      <c r="AA27" s="437"/>
      <c r="AB27" s="437"/>
      <c r="AC27" s="437"/>
      <c r="AD27" s="437"/>
      <c r="AE27" s="437"/>
      <c r="AF27" s="437"/>
      <c r="AG27" s="438"/>
      <c r="AH27" s="458">
        <v>2</v>
      </c>
      <c r="AI27" s="459"/>
      <c r="AJ27" s="459"/>
      <c r="AK27" s="459"/>
      <c r="AL27" s="501"/>
      <c r="AM27" s="458" t="s">
        <v>172</v>
      </c>
      <c r="AN27" s="459"/>
      <c r="AO27" s="459"/>
      <c r="AP27" s="459"/>
      <c r="AQ27" s="459"/>
      <c r="AR27" s="501"/>
      <c r="AS27" s="458" t="s">
        <v>172</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29" t="s">
        <v>122</v>
      </c>
      <c r="BO27" s="530"/>
      <c r="BP27" s="530"/>
      <c r="BQ27" s="530"/>
      <c r="BR27" s="530"/>
      <c r="BS27" s="530"/>
      <c r="BT27" s="530"/>
      <c r="BU27" s="531"/>
      <c r="BV27" s="529" t="s">
        <v>122</v>
      </c>
      <c r="BW27" s="530"/>
      <c r="BX27" s="530"/>
      <c r="BY27" s="530"/>
      <c r="BZ27" s="530"/>
      <c r="CA27" s="530"/>
      <c r="CB27" s="530"/>
      <c r="CC27" s="531"/>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174</v>
      </c>
      <c r="F28" s="437"/>
      <c r="G28" s="437"/>
      <c r="H28" s="437"/>
      <c r="I28" s="437"/>
      <c r="J28" s="437"/>
      <c r="K28" s="438"/>
      <c r="L28" s="458">
        <v>1</v>
      </c>
      <c r="M28" s="459"/>
      <c r="N28" s="459"/>
      <c r="O28" s="459"/>
      <c r="P28" s="501"/>
      <c r="Q28" s="458">
        <v>1970</v>
      </c>
      <c r="R28" s="459"/>
      <c r="S28" s="459"/>
      <c r="T28" s="459"/>
      <c r="U28" s="459"/>
      <c r="V28" s="501"/>
      <c r="W28" s="553"/>
      <c r="X28" s="554"/>
      <c r="Y28" s="555"/>
      <c r="Z28" s="457" t="s">
        <v>175</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176</v>
      </c>
      <c r="AZ28" s="562"/>
      <c r="BA28" s="562"/>
      <c r="BB28" s="563"/>
      <c r="BC28" s="367" t="s">
        <v>46</v>
      </c>
      <c r="BD28" s="368"/>
      <c r="BE28" s="368"/>
      <c r="BF28" s="368"/>
      <c r="BG28" s="368"/>
      <c r="BH28" s="368"/>
      <c r="BI28" s="368"/>
      <c r="BJ28" s="368"/>
      <c r="BK28" s="368"/>
      <c r="BL28" s="368"/>
      <c r="BM28" s="369"/>
      <c r="BN28" s="370">
        <v>402819</v>
      </c>
      <c r="BO28" s="371"/>
      <c r="BP28" s="371"/>
      <c r="BQ28" s="371"/>
      <c r="BR28" s="371"/>
      <c r="BS28" s="371"/>
      <c r="BT28" s="371"/>
      <c r="BU28" s="372"/>
      <c r="BV28" s="370">
        <v>594117</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177</v>
      </c>
      <c r="F29" s="437"/>
      <c r="G29" s="437"/>
      <c r="H29" s="437"/>
      <c r="I29" s="437"/>
      <c r="J29" s="437"/>
      <c r="K29" s="438"/>
      <c r="L29" s="458">
        <v>5</v>
      </c>
      <c r="M29" s="459"/>
      <c r="N29" s="459"/>
      <c r="O29" s="459"/>
      <c r="P29" s="501"/>
      <c r="Q29" s="458">
        <v>1850</v>
      </c>
      <c r="R29" s="459"/>
      <c r="S29" s="459"/>
      <c r="T29" s="459"/>
      <c r="U29" s="459"/>
      <c r="V29" s="501"/>
      <c r="W29" s="556"/>
      <c r="X29" s="557"/>
      <c r="Y29" s="558"/>
      <c r="Z29" s="457" t="s">
        <v>178</v>
      </c>
      <c r="AA29" s="437"/>
      <c r="AB29" s="437"/>
      <c r="AC29" s="437"/>
      <c r="AD29" s="437"/>
      <c r="AE29" s="437"/>
      <c r="AF29" s="437"/>
      <c r="AG29" s="438"/>
      <c r="AH29" s="458">
        <v>30</v>
      </c>
      <c r="AI29" s="459"/>
      <c r="AJ29" s="459"/>
      <c r="AK29" s="459"/>
      <c r="AL29" s="501"/>
      <c r="AM29" s="458">
        <v>83810</v>
      </c>
      <c r="AN29" s="459"/>
      <c r="AO29" s="459"/>
      <c r="AP29" s="459"/>
      <c r="AQ29" s="459"/>
      <c r="AR29" s="501"/>
      <c r="AS29" s="458">
        <v>2794</v>
      </c>
      <c r="AT29" s="459"/>
      <c r="AU29" s="459"/>
      <c r="AV29" s="459"/>
      <c r="AW29" s="459"/>
      <c r="AX29" s="460"/>
      <c r="AY29" s="564"/>
      <c r="AZ29" s="565"/>
      <c r="BA29" s="565"/>
      <c r="BB29" s="566"/>
      <c r="BC29" s="441" t="s">
        <v>179</v>
      </c>
      <c r="BD29" s="442"/>
      <c r="BE29" s="442"/>
      <c r="BF29" s="442"/>
      <c r="BG29" s="442"/>
      <c r="BH29" s="442"/>
      <c r="BI29" s="442"/>
      <c r="BJ29" s="442"/>
      <c r="BK29" s="442"/>
      <c r="BL29" s="442"/>
      <c r="BM29" s="443"/>
      <c r="BN29" s="407">
        <v>14408</v>
      </c>
      <c r="BO29" s="408"/>
      <c r="BP29" s="408"/>
      <c r="BQ29" s="408"/>
      <c r="BR29" s="408"/>
      <c r="BS29" s="408"/>
      <c r="BT29" s="408"/>
      <c r="BU29" s="409"/>
      <c r="BV29" s="407">
        <v>14408</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180</v>
      </c>
      <c r="X30" s="575"/>
      <c r="Y30" s="575"/>
      <c r="Z30" s="575"/>
      <c r="AA30" s="575"/>
      <c r="AB30" s="575"/>
      <c r="AC30" s="575"/>
      <c r="AD30" s="575"/>
      <c r="AE30" s="575"/>
      <c r="AF30" s="575"/>
      <c r="AG30" s="576"/>
      <c r="AH30" s="537">
        <v>91.8</v>
      </c>
      <c r="AI30" s="538"/>
      <c r="AJ30" s="538"/>
      <c r="AK30" s="538"/>
      <c r="AL30" s="538"/>
      <c r="AM30" s="538"/>
      <c r="AN30" s="538"/>
      <c r="AO30" s="538"/>
      <c r="AP30" s="538"/>
      <c r="AQ30" s="538"/>
      <c r="AR30" s="538"/>
      <c r="AS30" s="538"/>
      <c r="AT30" s="538"/>
      <c r="AU30" s="538"/>
      <c r="AV30" s="538"/>
      <c r="AW30" s="538"/>
      <c r="AX30" s="540"/>
      <c r="AY30" s="567"/>
      <c r="AZ30" s="568"/>
      <c r="BA30" s="568"/>
      <c r="BB30" s="569"/>
      <c r="BC30" s="526" t="s">
        <v>48</v>
      </c>
      <c r="BD30" s="527"/>
      <c r="BE30" s="527"/>
      <c r="BF30" s="527"/>
      <c r="BG30" s="527"/>
      <c r="BH30" s="527"/>
      <c r="BI30" s="527"/>
      <c r="BJ30" s="527"/>
      <c r="BK30" s="527"/>
      <c r="BL30" s="527"/>
      <c r="BM30" s="528"/>
      <c r="BN30" s="529">
        <v>89416</v>
      </c>
      <c r="BO30" s="530"/>
      <c r="BP30" s="530"/>
      <c r="BQ30" s="530"/>
      <c r="BR30" s="530"/>
      <c r="BS30" s="530"/>
      <c r="BT30" s="530"/>
      <c r="BU30" s="531"/>
      <c r="BV30" s="529">
        <v>89666</v>
      </c>
      <c r="BW30" s="530"/>
      <c r="BX30" s="530"/>
      <c r="BY30" s="530"/>
      <c r="BZ30" s="530"/>
      <c r="CA30" s="530"/>
      <c r="CB30" s="530"/>
      <c r="CC30" s="531"/>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181</v>
      </c>
      <c r="D32" s="570"/>
      <c r="E32" s="570"/>
      <c r="F32" s="570"/>
      <c r="G32" s="570"/>
      <c r="H32" s="570"/>
      <c r="I32" s="570"/>
      <c r="J32" s="570"/>
      <c r="K32" s="570"/>
      <c r="L32" s="570"/>
      <c r="M32" s="570"/>
      <c r="N32" s="570"/>
      <c r="O32" s="570"/>
      <c r="P32" s="570"/>
      <c r="Q32" s="570"/>
      <c r="R32" s="570"/>
      <c r="S32" s="570"/>
      <c r="U32" s="411" t="s">
        <v>182</v>
      </c>
      <c r="V32" s="411"/>
      <c r="W32" s="411"/>
      <c r="X32" s="411"/>
      <c r="Y32" s="411"/>
      <c r="Z32" s="411"/>
      <c r="AA32" s="411"/>
      <c r="AB32" s="411"/>
      <c r="AC32" s="411"/>
      <c r="AD32" s="411"/>
      <c r="AE32" s="411"/>
      <c r="AF32" s="411"/>
      <c r="AG32" s="411"/>
      <c r="AH32" s="411"/>
      <c r="AI32" s="411"/>
      <c r="AJ32" s="411"/>
      <c r="AK32" s="411"/>
      <c r="AM32" s="411" t="s">
        <v>183</v>
      </c>
      <c r="AN32" s="411"/>
      <c r="AO32" s="411"/>
      <c r="AP32" s="411"/>
      <c r="AQ32" s="411"/>
      <c r="AR32" s="411"/>
      <c r="AS32" s="411"/>
      <c r="AT32" s="411"/>
      <c r="AU32" s="411"/>
      <c r="AV32" s="411"/>
      <c r="AW32" s="411"/>
      <c r="AX32" s="411"/>
      <c r="AY32" s="411"/>
      <c r="AZ32" s="411"/>
      <c r="BA32" s="411"/>
      <c r="BB32" s="411"/>
      <c r="BC32" s="411"/>
      <c r="BE32" s="411" t="s">
        <v>184</v>
      </c>
      <c r="BF32" s="411"/>
      <c r="BG32" s="411"/>
      <c r="BH32" s="411"/>
      <c r="BI32" s="411"/>
      <c r="BJ32" s="411"/>
      <c r="BK32" s="411"/>
      <c r="BL32" s="411"/>
      <c r="BM32" s="411"/>
      <c r="BN32" s="411"/>
      <c r="BO32" s="411"/>
      <c r="BP32" s="411"/>
      <c r="BQ32" s="411"/>
      <c r="BR32" s="411"/>
      <c r="BS32" s="411"/>
      <c r="BT32" s="411"/>
      <c r="BU32" s="411"/>
      <c r="BW32" s="411" t="s">
        <v>185</v>
      </c>
      <c r="BX32" s="411"/>
      <c r="BY32" s="411"/>
      <c r="BZ32" s="411"/>
      <c r="CA32" s="411"/>
      <c r="CB32" s="411"/>
      <c r="CC32" s="411"/>
      <c r="CD32" s="411"/>
      <c r="CE32" s="411"/>
      <c r="CF32" s="411"/>
      <c r="CG32" s="411"/>
      <c r="CH32" s="411"/>
      <c r="CI32" s="411"/>
      <c r="CJ32" s="411"/>
      <c r="CK32" s="411"/>
      <c r="CL32" s="411"/>
      <c r="CM32" s="411"/>
      <c r="CO32" s="411" t="s">
        <v>186</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187</v>
      </c>
      <c r="D33" s="431"/>
      <c r="E33" s="396" t="s">
        <v>188</v>
      </c>
      <c r="F33" s="396"/>
      <c r="G33" s="396"/>
      <c r="H33" s="396"/>
      <c r="I33" s="396"/>
      <c r="J33" s="396"/>
      <c r="K33" s="396"/>
      <c r="L33" s="396"/>
      <c r="M33" s="396"/>
      <c r="N33" s="396"/>
      <c r="O33" s="396"/>
      <c r="P33" s="396"/>
      <c r="Q33" s="396"/>
      <c r="R33" s="396"/>
      <c r="S33" s="396"/>
      <c r="T33" s="194"/>
      <c r="U33" s="431" t="s">
        <v>187</v>
      </c>
      <c r="V33" s="431"/>
      <c r="W33" s="396" t="s">
        <v>188</v>
      </c>
      <c r="X33" s="396"/>
      <c r="Y33" s="396"/>
      <c r="Z33" s="396"/>
      <c r="AA33" s="396"/>
      <c r="AB33" s="396"/>
      <c r="AC33" s="396"/>
      <c r="AD33" s="396"/>
      <c r="AE33" s="396"/>
      <c r="AF33" s="396"/>
      <c r="AG33" s="396"/>
      <c r="AH33" s="396"/>
      <c r="AI33" s="396"/>
      <c r="AJ33" s="396"/>
      <c r="AK33" s="396"/>
      <c r="AL33" s="194"/>
      <c r="AM33" s="431" t="s">
        <v>187</v>
      </c>
      <c r="AN33" s="431"/>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31" t="s">
        <v>189</v>
      </c>
      <c r="BX33" s="431"/>
      <c r="BY33" s="396" t="s">
        <v>191</v>
      </c>
      <c r="BZ33" s="396"/>
      <c r="CA33" s="396"/>
      <c r="CB33" s="396"/>
      <c r="CC33" s="396"/>
      <c r="CD33" s="396"/>
      <c r="CE33" s="396"/>
      <c r="CF33" s="396"/>
      <c r="CG33" s="396"/>
      <c r="CH33" s="396"/>
      <c r="CI33" s="396"/>
      <c r="CJ33" s="396"/>
      <c r="CK33" s="396"/>
      <c r="CL33" s="396"/>
      <c r="CM33" s="396"/>
      <c r="CN33" s="194"/>
      <c r="CO33" s="431" t="s">
        <v>187</v>
      </c>
      <c r="CP33" s="431"/>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t="str">
        <f>IF(AO34="","",MAX(C34:D43,U34:V43)+1)</f>
        <v/>
      </c>
      <c r="AN34" s="597"/>
      <c r="AO34" s="598"/>
      <c r="AP34" s="598"/>
      <c r="AQ34" s="598"/>
      <c r="AR34" s="598"/>
      <c r="AS34" s="598"/>
      <c r="AT34" s="598"/>
      <c r="AU34" s="598"/>
      <c r="AV34" s="598"/>
      <c r="AW34" s="598"/>
      <c r="AX34" s="598"/>
      <c r="AY34" s="598"/>
      <c r="AZ34" s="598"/>
      <c r="BA34" s="598"/>
      <c r="BB34" s="598"/>
      <c r="BC34" s="598"/>
      <c r="BD34" s="169"/>
      <c r="BE34" s="597">
        <f>IF(BG34="","",MAX(C34:D43,U34:V43,AM34:AN43)+1)</f>
        <v>4</v>
      </c>
      <c r="BF34" s="597"/>
      <c r="BG34" s="598" t="str">
        <f>IF('各会計、関係団体の財政状況及び健全化判断比率'!B30="","",'各会計、関係団体の財政状況及び健全化判断比率'!B30)</f>
        <v>簡易水道事業特別会計</v>
      </c>
      <c r="BH34" s="598"/>
      <c r="BI34" s="598"/>
      <c r="BJ34" s="598"/>
      <c r="BK34" s="598"/>
      <c r="BL34" s="598"/>
      <c r="BM34" s="598"/>
      <c r="BN34" s="598"/>
      <c r="BO34" s="598"/>
      <c r="BP34" s="598"/>
      <c r="BQ34" s="598"/>
      <c r="BR34" s="598"/>
      <c r="BS34" s="598"/>
      <c r="BT34" s="598"/>
      <c r="BU34" s="598"/>
      <c r="BV34" s="169"/>
      <c r="BW34" s="597" t="str">
        <f>IF(BY34="","",MAX(C34:D43,U34:V43,AM34:AN43,BE34:BF43)+1)</f>
        <v/>
      </c>
      <c r="BX34" s="597"/>
      <c r="BY34" s="598" t="str">
        <f>IF('各会計、関係団体の財政状況及び健全化判断比率'!B68="","",'各会計、関係団体の財政状況及び健全化判断比率'!B68)</f>
        <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後期高齢者医療特別会計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f t="shared" ref="BE35:BE43" si="1">IF(BG35="","",BE34+1)</f>
        <v>5</v>
      </c>
      <c r="BF35" s="597"/>
      <c r="BG35" s="598" t="str">
        <f>IF('各会計、関係団体の財政状況及び健全化判断比率'!B31="","",'各会計、関係団体の財政状況及び健全化判断比率'!B31)</f>
        <v>航路事業特別会計</v>
      </c>
      <c r="BH35" s="598"/>
      <c r="BI35" s="598"/>
      <c r="BJ35" s="598"/>
      <c r="BK35" s="598"/>
      <c r="BL35" s="598"/>
      <c r="BM35" s="598"/>
      <c r="BN35" s="598"/>
      <c r="BO35" s="598"/>
      <c r="BP35" s="598"/>
      <c r="BQ35" s="598"/>
      <c r="BR35" s="598"/>
      <c r="BS35" s="598"/>
      <c r="BT35" s="598"/>
      <c r="BU35" s="598"/>
      <c r="BV35" s="169"/>
      <c r="BW35" s="597" t="str">
        <f t="shared" ref="BW35:BW43" si="2">IF(BY35="","",BW34+1)</f>
        <v/>
      </c>
      <c r="BX35" s="597"/>
      <c r="BY35" s="598" t="str">
        <f>IF('各会計、関係団体の財政状況及び健全化判断比率'!B69="","",'各会計、関係団体の財政状況及び健全化判断比率'!B69)</f>
        <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t="str">
        <f t="shared" ref="U36:U43" si="4">IF(W36="","",U35+1)</f>
        <v/>
      </c>
      <c r="V36" s="597"/>
      <c r="W36" s="598"/>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f t="shared" si="1"/>
        <v>6</v>
      </c>
      <c r="BF36" s="597"/>
      <c r="BG36" s="598" t="str">
        <f>IF('各会計、関係団体の財政状況及び健全化判断比率'!B32="","",'各会計、関係団体の財政状況及び健全化判断比率'!B32)</f>
        <v>農業集落排水事業特別会計</v>
      </c>
      <c r="BH36" s="598"/>
      <c r="BI36" s="598"/>
      <c r="BJ36" s="598"/>
      <c r="BK36" s="598"/>
      <c r="BL36" s="598"/>
      <c r="BM36" s="598"/>
      <c r="BN36" s="598"/>
      <c r="BO36" s="598"/>
      <c r="BP36" s="598"/>
      <c r="BQ36" s="598"/>
      <c r="BR36" s="598"/>
      <c r="BS36" s="598"/>
      <c r="BT36" s="598"/>
      <c r="BU36" s="598"/>
      <c r="BV36" s="169"/>
      <c r="BW36" s="597" t="str">
        <f t="shared" si="2"/>
        <v/>
      </c>
      <c r="BX36" s="597"/>
      <c r="BY36" s="598" t="str">
        <f>IF('各会計、関係団体の財政状況及び健全化判断比率'!B70="","",'各会計、関係団体の財政状況及び健全化判断比率'!B70)</f>
        <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f t="shared" si="1"/>
        <v>7</v>
      </c>
      <c r="BF37" s="597"/>
      <c r="BG37" s="598" t="str">
        <f>IF('各会計、関係団体の財政状況及び健全化判断比率'!B33="","",'各会計、関係団体の財政状況及び健全化判断比率'!B33)</f>
        <v>村民牧場事業特別会計</v>
      </c>
      <c r="BH37" s="598"/>
      <c r="BI37" s="598"/>
      <c r="BJ37" s="598"/>
      <c r="BK37" s="598"/>
      <c r="BL37" s="598"/>
      <c r="BM37" s="598"/>
      <c r="BN37" s="598"/>
      <c r="BO37" s="598"/>
      <c r="BP37" s="598"/>
      <c r="BQ37" s="598"/>
      <c r="BR37" s="598"/>
      <c r="BS37" s="598"/>
      <c r="BT37" s="598"/>
      <c r="BU37" s="598"/>
      <c r="BV37" s="169"/>
      <c r="BW37" s="597" t="str">
        <f t="shared" si="2"/>
        <v/>
      </c>
      <c r="BX37" s="597"/>
      <c r="BY37" s="598" t="str">
        <f>IF('各会計、関係団体の財政状況及び健全化判断比率'!B71="","",'各会計、関係団体の財政状況及び健全化判断比率'!B71)</f>
        <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PdfV+7AOkO1LYDXM8brKswWLKYdTYdapTe/i44fckLYK0xU11FE1CzdICCojoI+AuN4dUcr+uupbZJr/xtkmIg==" saltValue="TNoJfcJqCm7MV5XXm27AJ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25" zoomScaleSheetLayoutView="100" workbookViewId="0">
      <selection activeCell="C37" sqref="C37:E37"/>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51" t="s">
        <v>536</v>
      </c>
      <c r="D34" s="1151"/>
      <c r="E34" s="1152"/>
      <c r="F34" s="32">
        <v>8.1199999999999992</v>
      </c>
      <c r="G34" s="33">
        <v>24.8</v>
      </c>
      <c r="H34" s="33">
        <v>39.78</v>
      </c>
      <c r="I34" s="33">
        <v>35.630000000000003</v>
      </c>
      <c r="J34" s="34">
        <v>22.43</v>
      </c>
      <c r="K34" s="22"/>
      <c r="L34" s="22"/>
      <c r="M34" s="22"/>
      <c r="N34" s="22"/>
      <c r="O34" s="22"/>
      <c r="P34" s="22"/>
    </row>
    <row r="35" spans="1:16" ht="39" customHeight="1" x14ac:dyDescent="0.15">
      <c r="A35" s="22"/>
      <c r="B35" s="35"/>
      <c r="C35" s="1145" t="s">
        <v>537</v>
      </c>
      <c r="D35" s="1146"/>
      <c r="E35" s="1147"/>
      <c r="F35" s="36">
        <v>4.4000000000000004</v>
      </c>
      <c r="G35" s="37">
        <v>1.7</v>
      </c>
      <c r="H35" s="37">
        <v>17.440000000000001</v>
      </c>
      <c r="I35" s="37">
        <v>15.19</v>
      </c>
      <c r="J35" s="38">
        <v>17.16</v>
      </c>
      <c r="K35" s="22"/>
      <c r="L35" s="22"/>
      <c r="M35" s="22"/>
      <c r="N35" s="22"/>
      <c r="O35" s="22"/>
      <c r="P35" s="22"/>
    </row>
    <row r="36" spans="1:16" ht="39" customHeight="1" x14ac:dyDescent="0.15">
      <c r="A36" s="22"/>
      <c r="B36" s="35"/>
      <c r="C36" s="1145" t="s">
        <v>538</v>
      </c>
      <c r="D36" s="1146"/>
      <c r="E36" s="1147"/>
      <c r="F36" s="36">
        <v>0.05</v>
      </c>
      <c r="G36" s="37">
        <v>0.06</v>
      </c>
      <c r="H36" s="37">
        <v>0.2</v>
      </c>
      <c r="I36" s="37">
        <v>0.27</v>
      </c>
      <c r="J36" s="38">
        <v>9.3000000000000007</v>
      </c>
      <c r="K36" s="22"/>
      <c r="L36" s="22"/>
      <c r="M36" s="22"/>
      <c r="N36" s="22"/>
      <c r="O36" s="22"/>
      <c r="P36" s="22"/>
    </row>
    <row r="37" spans="1:16" ht="39" customHeight="1" x14ac:dyDescent="0.15">
      <c r="A37" s="22"/>
      <c r="B37" s="35"/>
      <c r="C37" s="1145" t="s">
        <v>539</v>
      </c>
      <c r="D37" s="1146"/>
      <c r="E37" s="1147"/>
      <c r="F37" s="36">
        <v>1.42</v>
      </c>
      <c r="G37" s="37">
        <v>0.06</v>
      </c>
      <c r="H37" s="37">
        <v>0</v>
      </c>
      <c r="I37" s="37">
        <v>0.15</v>
      </c>
      <c r="J37" s="38">
        <v>3.45</v>
      </c>
      <c r="K37" s="22"/>
      <c r="L37" s="22"/>
      <c r="M37" s="22"/>
      <c r="N37" s="22"/>
      <c r="O37" s="22"/>
      <c r="P37" s="22"/>
    </row>
    <row r="38" spans="1:16" ht="39" customHeight="1" x14ac:dyDescent="0.15">
      <c r="A38" s="22"/>
      <c r="B38" s="35"/>
      <c r="C38" s="1145" t="s">
        <v>540</v>
      </c>
      <c r="D38" s="1146"/>
      <c r="E38" s="1147"/>
      <c r="F38" s="36">
        <v>0.53</v>
      </c>
      <c r="G38" s="37" t="s">
        <v>541</v>
      </c>
      <c r="H38" s="37">
        <v>0.36</v>
      </c>
      <c r="I38" s="37">
        <v>2.73</v>
      </c>
      <c r="J38" s="38">
        <v>2.75</v>
      </c>
      <c r="K38" s="22"/>
      <c r="L38" s="22"/>
      <c r="M38" s="22"/>
      <c r="N38" s="22"/>
      <c r="O38" s="22"/>
      <c r="P38" s="22"/>
    </row>
    <row r="39" spans="1:16" ht="39" customHeight="1" x14ac:dyDescent="0.15">
      <c r="A39" s="22"/>
      <c r="B39" s="35"/>
      <c r="C39" s="1145" t="s">
        <v>542</v>
      </c>
      <c r="D39" s="1146"/>
      <c r="E39" s="1147"/>
      <c r="F39" s="36">
        <v>0.05</v>
      </c>
      <c r="G39" s="37">
        <v>0.02</v>
      </c>
      <c r="H39" s="37">
        <v>0.03</v>
      </c>
      <c r="I39" s="37">
        <v>0.01</v>
      </c>
      <c r="J39" s="38">
        <v>0.03</v>
      </c>
      <c r="K39" s="22"/>
      <c r="L39" s="22"/>
      <c r="M39" s="22"/>
      <c r="N39" s="22"/>
      <c r="O39" s="22"/>
      <c r="P39" s="22"/>
    </row>
    <row r="40" spans="1:16" ht="39" customHeight="1" x14ac:dyDescent="0.15">
      <c r="A40" s="22"/>
      <c r="B40" s="35"/>
      <c r="C40" s="1145" t="s">
        <v>543</v>
      </c>
      <c r="D40" s="1146"/>
      <c r="E40" s="1147"/>
      <c r="F40" s="36">
        <v>4.3099999999999996</v>
      </c>
      <c r="G40" s="37">
        <v>0.64</v>
      </c>
      <c r="H40" s="37">
        <v>0.06</v>
      </c>
      <c r="I40" s="37">
        <v>0.08</v>
      </c>
      <c r="J40" s="38">
        <v>0.01</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544</v>
      </c>
      <c r="D42" s="1146"/>
      <c r="E42" s="1147"/>
      <c r="F42" s="36" t="s">
        <v>490</v>
      </c>
      <c r="G42" s="37" t="s">
        <v>490</v>
      </c>
      <c r="H42" s="37" t="s">
        <v>490</v>
      </c>
      <c r="I42" s="37" t="s">
        <v>490</v>
      </c>
      <c r="J42" s="38" t="s">
        <v>490</v>
      </c>
      <c r="K42" s="22"/>
      <c r="L42" s="22"/>
      <c r="M42" s="22"/>
      <c r="N42" s="22"/>
      <c r="O42" s="22"/>
      <c r="P42" s="22"/>
    </row>
    <row r="43" spans="1:16" ht="39" customHeight="1" thickBot="1" x14ac:dyDescent="0.2">
      <c r="A43" s="22"/>
      <c r="B43" s="40"/>
      <c r="C43" s="1148" t="s">
        <v>545</v>
      </c>
      <c r="D43" s="1149"/>
      <c r="E43" s="1150"/>
      <c r="F43" s="41" t="s">
        <v>490</v>
      </c>
      <c r="G43" s="42" t="s">
        <v>490</v>
      </c>
      <c r="H43" s="42" t="s">
        <v>490</v>
      </c>
      <c r="I43" s="42" t="s">
        <v>490</v>
      </c>
      <c r="J43" s="43" t="s">
        <v>490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G7PtMgYf2zwEQkm5MJaSQnWPY8mas1Mx6zFce6ybmyEaEg3hqViShagOUgvf5eu3Dqb2vvXWiL7YZMzKMW1EUQ==" saltValue="meM22TloxKsiwleCz4gaw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1"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128</v>
      </c>
      <c r="L45" s="60">
        <v>119</v>
      </c>
      <c r="M45" s="60">
        <v>142</v>
      </c>
      <c r="N45" s="60">
        <v>170</v>
      </c>
      <c r="O45" s="61">
        <v>182</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490</v>
      </c>
      <c r="L46" s="64" t="s">
        <v>490</v>
      </c>
      <c r="M46" s="64" t="s">
        <v>490</v>
      </c>
      <c r="N46" s="64" t="s">
        <v>490</v>
      </c>
      <c r="O46" s="65" t="s">
        <v>490</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490</v>
      </c>
      <c r="L47" s="64" t="s">
        <v>490</v>
      </c>
      <c r="M47" s="64" t="s">
        <v>490</v>
      </c>
      <c r="N47" s="64" t="s">
        <v>490</v>
      </c>
      <c r="O47" s="65" t="s">
        <v>490</v>
      </c>
      <c r="P47" s="48"/>
      <c r="Q47" s="48"/>
      <c r="R47" s="48"/>
      <c r="S47" s="48"/>
      <c r="T47" s="48"/>
      <c r="U47" s="48"/>
    </row>
    <row r="48" spans="1:21" ht="30.75" customHeight="1" x14ac:dyDescent="0.15">
      <c r="A48" s="48"/>
      <c r="B48" s="1155"/>
      <c r="C48" s="1156"/>
      <c r="D48" s="62"/>
      <c r="E48" s="1161" t="s">
        <v>13</v>
      </c>
      <c r="F48" s="1161"/>
      <c r="G48" s="1161"/>
      <c r="H48" s="1161"/>
      <c r="I48" s="1161"/>
      <c r="J48" s="1162"/>
      <c r="K48" s="63">
        <v>9</v>
      </c>
      <c r="L48" s="64">
        <v>5</v>
      </c>
      <c r="M48" s="64">
        <v>10</v>
      </c>
      <c r="N48" s="64">
        <v>20</v>
      </c>
      <c r="O48" s="65">
        <v>31</v>
      </c>
      <c r="P48" s="48"/>
      <c r="Q48" s="48"/>
      <c r="R48" s="48"/>
      <c r="S48" s="48"/>
      <c r="T48" s="48"/>
      <c r="U48" s="48"/>
    </row>
    <row r="49" spans="1:21" ht="30.75" customHeight="1" x14ac:dyDescent="0.15">
      <c r="A49" s="48"/>
      <c r="B49" s="1155"/>
      <c r="C49" s="1156"/>
      <c r="D49" s="62"/>
      <c r="E49" s="1161" t="s">
        <v>14</v>
      </c>
      <c r="F49" s="1161"/>
      <c r="G49" s="1161"/>
      <c r="H49" s="1161"/>
      <c r="I49" s="1161"/>
      <c r="J49" s="1162"/>
      <c r="K49" s="63">
        <v>0</v>
      </c>
      <c r="L49" s="64">
        <v>1</v>
      </c>
      <c r="M49" s="64">
        <v>0</v>
      </c>
      <c r="N49" s="64">
        <v>0</v>
      </c>
      <c r="O49" s="65">
        <v>0</v>
      </c>
      <c r="P49" s="48"/>
      <c r="Q49" s="48"/>
      <c r="R49" s="48"/>
      <c r="S49" s="48"/>
      <c r="T49" s="48"/>
      <c r="U49" s="48"/>
    </row>
    <row r="50" spans="1:21" ht="30.75" customHeight="1" x14ac:dyDescent="0.15">
      <c r="A50" s="48"/>
      <c r="B50" s="1155"/>
      <c r="C50" s="1156"/>
      <c r="D50" s="62"/>
      <c r="E50" s="1161" t="s">
        <v>15</v>
      </c>
      <c r="F50" s="1161"/>
      <c r="G50" s="1161"/>
      <c r="H50" s="1161"/>
      <c r="I50" s="1161"/>
      <c r="J50" s="1162"/>
      <c r="K50" s="63" t="s">
        <v>490</v>
      </c>
      <c r="L50" s="64" t="s">
        <v>490</v>
      </c>
      <c r="M50" s="64" t="s">
        <v>490</v>
      </c>
      <c r="N50" s="64" t="s">
        <v>490</v>
      </c>
      <c r="O50" s="65" t="s">
        <v>490</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490</v>
      </c>
      <c r="L51" s="64" t="s">
        <v>490</v>
      </c>
      <c r="M51" s="64" t="s">
        <v>490</v>
      </c>
      <c r="N51" s="64" t="s">
        <v>490</v>
      </c>
      <c r="O51" s="65" t="s">
        <v>490</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86</v>
      </c>
      <c r="L52" s="64">
        <v>84</v>
      </c>
      <c r="M52" s="64">
        <v>95</v>
      </c>
      <c r="N52" s="64">
        <v>104</v>
      </c>
      <c r="O52" s="65">
        <v>117</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51</v>
      </c>
      <c r="L53" s="69">
        <v>41</v>
      </c>
      <c r="M53" s="69">
        <v>57</v>
      </c>
      <c r="N53" s="69">
        <v>86</v>
      </c>
      <c r="O53" s="70">
        <v>96</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546</v>
      </c>
      <c r="L57" s="81" t="s">
        <v>547</v>
      </c>
      <c r="M57" s="81" t="s">
        <v>548</v>
      </c>
      <c r="N57" s="81" t="s">
        <v>549</v>
      </c>
      <c r="O57" s="82" t="s">
        <v>550</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u/ptTADsfpvsVFhOAfypH1TWnJGCFX6PTt0z1dMNUunQm0JkrAV3ZPnlK3RWogkqv/yLg8RLbfPPpnys7OqtJQ==" saltValue="dvgZA3fQpZAY2MQ8dLXrm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28"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529</v>
      </c>
      <c r="J40" s="103" t="s">
        <v>530</v>
      </c>
      <c r="K40" s="103" t="s">
        <v>531</v>
      </c>
      <c r="L40" s="103" t="s">
        <v>532</v>
      </c>
      <c r="M40" s="104" t="s">
        <v>533</v>
      </c>
    </row>
    <row r="41" spans="2:13" ht="27.75" customHeight="1" x14ac:dyDescent="0.15">
      <c r="B41" s="1184" t="s">
        <v>30</v>
      </c>
      <c r="C41" s="1185"/>
      <c r="D41" s="105"/>
      <c r="E41" s="1190" t="s">
        <v>31</v>
      </c>
      <c r="F41" s="1190"/>
      <c r="G41" s="1190"/>
      <c r="H41" s="1191"/>
      <c r="I41" s="343">
        <v>1619</v>
      </c>
      <c r="J41" s="344">
        <v>1900</v>
      </c>
      <c r="K41" s="344">
        <v>2425</v>
      </c>
      <c r="L41" s="344">
        <v>2446</v>
      </c>
      <c r="M41" s="345">
        <v>2615</v>
      </c>
    </row>
    <row r="42" spans="2:13" ht="27.75" customHeight="1" x14ac:dyDescent="0.15">
      <c r="B42" s="1186"/>
      <c r="C42" s="1187"/>
      <c r="D42" s="106"/>
      <c r="E42" s="1192" t="s">
        <v>32</v>
      </c>
      <c r="F42" s="1192"/>
      <c r="G42" s="1192"/>
      <c r="H42" s="1193"/>
      <c r="I42" s="346" t="s">
        <v>490</v>
      </c>
      <c r="J42" s="347" t="s">
        <v>490</v>
      </c>
      <c r="K42" s="347" t="s">
        <v>490</v>
      </c>
      <c r="L42" s="347" t="s">
        <v>490</v>
      </c>
      <c r="M42" s="348" t="s">
        <v>490</v>
      </c>
    </row>
    <row r="43" spans="2:13" ht="27.75" customHeight="1" x14ac:dyDescent="0.15">
      <c r="B43" s="1186"/>
      <c r="C43" s="1187"/>
      <c r="D43" s="106"/>
      <c r="E43" s="1192" t="s">
        <v>33</v>
      </c>
      <c r="F43" s="1192"/>
      <c r="G43" s="1192"/>
      <c r="H43" s="1193"/>
      <c r="I43" s="346">
        <v>156</v>
      </c>
      <c r="J43" s="347">
        <v>202</v>
      </c>
      <c r="K43" s="347">
        <v>167</v>
      </c>
      <c r="L43" s="347">
        <v>203</v>
      </c>
      <c r="M43" s="348">
        <v>299</v>
      </c>
    </row>
    <row r="44" spans="2:13" ht="27.75" customHeight="1" x14ac:dyDescent="0.15">
      <c r="B44" s="1186"/>
      <c r="C44" s="1187"/>
      <c r="D44" s="106"/>
      <c r="E44" s="1192" t="s">
        <v>34</v>
      </c>
      <c r="F44" s="1192"/>
      <c r="G44" s="1192"/>
      <c r="H44" s="1193"/>
      <c r="I44" s="346" t="s">
        <v>490</v>
      </c>
      <c r="J44" s="347" t="s">
        <v>490</v>
      </c>
      <c r="K44" s="347" t="s">
        <v>490</v>
      </c>
      <c r="L44" s="347" t="s">
        <v>490</v>
      </c>
      <c r="M44" s="348" t="s">
        <v>490</v>
      </c>
    </row>
    <row r="45" spans="2:13" ht="27.75" customHeight="1" x14ac:dyDescent="0.15">
      <c r="B45" s="1186"/>
      <c r="C45" s="1187"/>
      <c r="D45" s="106"/>
      <c r="E45" s="1192" t="s">
        <v>35</v>
      </c>
      <c r="F45" s="1192"/>
      <c r="G45" s="1192"/>
      <c r="H45" s="1193"/>
      <c r="I45" s="346">
        <v>36</v>
      </c>
      <c r="J45" s="347" t="s">
        <v>490</v>
      </c>
      <c r="K45" s="347" t="s">
        <v>490</v>
      </c>
      <c r="L45" s="347">
        <v>178</v>
      </c>
      <c r="M45" s="348">
        <v>114</v>
      </c>
    </row>
    <row r="46" spans="2:13" ht="27.75" customHeight="1" x14ac:dyDescent="0.15">
      <c r="B46" s="1186"/>
      <c r="C46" s="1187"/>
      <c r="D46" s="107"/>
      <c r="E46" s="1192" t="s">
        <v>36</v>
      </c>
      <c r="F46" s="1192"/>
      <c r="G46" s="1192"/>
      <c r="H46" s="1193"/>
      <c r="I46" s="346" t="s">
        <v>490</v>
      </c>
      <c r="J46" s="347" t="s">
        <v>490</v>
      </c>
      <c r="K46" s="347" t="s">
        <v>490</v>
      </c>
      <c r="L46" s="347" t="s">
        <v>490</v>
      </c>
      <c r="M46" s="348" t="s">
        <v>490</v>
      </c>
    </row>
    <row r="47" spans="2:13" ht="27.75" customHeight="1" x14ac:dyDescent="0.15">
      <c r="B47" s="1186"/>
      <c r="C47" s="1187"/>
      <c r="D47" s="108"/>
      <c r="E47" s="1194" t="s">
        <v>37</v>
      </c>
      <c r="F47" s="1195"/>
      <c r="G47" s="1195"/>
      <c r="H47" s="1196"/>
      <c r="I47" s="346" t="s">
        <v>490</v>
      </c>
      <c r="J47" s="347" t="s">
        <v>490</v>
      </c>
      <c r="K47" s="347" t="s">
        <v>490</v>
      </c>
      <c r="L47" s="347" t="s">
        <v>490</v>
      </c>
      <c r="M47" s="348" t="s">
        <v>490</v>
      </c>
    </row>
    <row r="48" spans="2:13" ht="27.75" customHeight="1" x14ac:dyDescent="0.15">
      <c r="B48" s="1186"/>
      <c r="C48" s="1187"/>
      <c r="D48" s="106"/>
      <c r="E48" s="1192" t="s">
        <v>38</v>
      </c>
      <c r="F48" s="1192"/>
      <c r="G48" s="1192"/>
      <c r="H48" s="1193"/>
      <c r="I48" s="346" t="s">
        <v>490</v>
      </c>
      <c r="J48" s="347" t="s">
        <v>490</v>
      </c>
      <c r="K48" s="347" t="s">
        <v>490</v>
      </c>
      <c r="L48" s="347" t="s">
        <v>490</v>
      </c>
      <c r="M48" s="348" t="s">
        <v>490</v>
      </c>
    </row>
    <row r="49" spans="2:13" ht="27.75" customHeight="1" x14ac:dyDescent="0.15">
      <c r="B49" s="1188"/>
      <c r="C49" s="1189"/>
      <c r="D49" s="106"/>
      <c r="E49" s="1192" t="s">
        <v>39</v>
      </c>
      <c r="F49" s="1192"/>
      <c r="G49" s="1192"/>
      <c r="H49" s="1193"/>
      <c r="I49" s="346" t="s">
        <v>490</v>
      </c>
      <c r="J49" s="347" t="s">
        <v>490</v>
      </c>
      <c r="K49" s="347" t="s">
        <v>490</v>
      </c>
      <c r="L49" s="347" t="s">
        <v>490</v>
      </c>
      <c r="M49" s="348" t="s">
        <v>490</v>
      </c>
    </row>
    <row r="50" spans="2:13" ht="27.75" customHeight="1" x14ac:dyDescent="0.15">
      <c r="B50" s="1197" t="s">
        <v>40</v>
      </c>
      <c r="C50" s="1198"/>
      <c r="D50" s="109"/>
      <c r="E50" s="1192" t="s">
        <v>41</v>
      </c>
      <c r="F50" s="1192"/>
      <c r="G50" s="1192"/>
      <c r="H50" s="1193"/>
      <c r="I50" s="346">
        <v>643</v>
      </c>
      <c r="J50" s="347">
        <v>729</v>
      </c>
      <c r="K50" s="347">
        <v>708</v>
      </c>
      <c r="L50" s="347">
        <v>746</v>
      </c>
      <c r="M50" s="348">
        <v>573</v>
      </c>
    </row>
    <row r="51" spans="2:13" ht="27.75" customHeight="1" x14ac:dyDescent="0.15">
      <c r="B51" s="1186"/>
      <c r="C51" s="1187"/>
      <c r="D51" s="106"/>
      <c r="E51" s="1192" t="s">
        <v>42</v>
      </c>
      <c r="F51" s="1192"/>
      <c r="G51" s="1192"/>
      <c r="H51" s="1193"/>
      <c r="I51" s="346" t="s">
        <v>490</v>
      </c>
      <c r="J51" s="347" t="s">
        <v>490</v>
      </c>
      <c r="K51" s="347" t="s">
        <v>490</v>
      </c>
      <c r="L51" s="347" t="s">
        <v>490</v>
      </c>
      <c r="M51" s="348" t="s">
        <v>490</v>
      </c>
    </row>
    <row r="52" spans="2:13" ht="27.75" customHeight="1" x14ac:dyDescent="0.15">
      <c r="B52" s="1188"/>
      <c r="C52" s="1189"/>
      <c r="D52" s="106"/>
      <c r="E52" s="1192" t="s">
        <v>43</v>
      </c>
      <c r="F52" s="1192"/>
      <c r="G52" s="1192"/>
      <c r="H52" s="1193"/>
      <c r="I52" s="346">
        <v>1042</v>
      </c>
      <c r="J52" s="347">
        <v>1078</v>
      </c>
      <c r="K52" s="347">
        <v>1096</v>
      </c>
      <c r="L52" s="347">
        <v>1136</v>
      </c>
      <c r="M52" s="348">
        <v>1152</v>
      </c>
    </row>
    <row r="53" spans="2:13" ht="27.75" customHeight="1" thickBot="1" x14ac:dyDescent="0.2">
      <c r="B53" s="1199" t="s">
        <v>19</v>
      </c>
      <c r="C53" s="1200"/>
      <c r="D53" s="110"/>
      <c r="E53" s="1201" t="s">
        <v>44</v>
      </c>
      <c r="F53" s="1201"/>
      <c r="G53" s="1201"/>
      <c r="H53" s="1202"/>
      <c r="I53" s="349">
        <v>126</v>
      </c>
      <c r="J53" s="350">
        <v>295</v>
      </c>
      <c r="K53" s="350">
        <v>787</v>
      </c>
      <c r="L53" s="350">
        <v>945</v>
      </c>
      <c r="M53" s="351">
        <v>1302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YjxlwbRMkSXnykJyhWyfkXlO85yu7PNT7PAUwWnium0LM7KnnEIBj/xeN1JuFTtH1VB9P4cvuR2Lc91CiKxhg==" saltValue="2TfegqRQ6d8PRH9u6HgGe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abSelected="1" topLeftCell="A40" zoomScale="70" zoomScaleNormal="70" zoomScaleSheetLayoutView="100" workbookViewId="0">
      <selection activeCell="H61" sqref="H61"/>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531</v>
      </c>
      <c r="G54" s="119" t="s">
        <v>532</v>
      </c>
      <c r="H54" s="120" t="s">
        <v>533</v>
      </c>
    </row>
    <row r="55" spans="2:8" ht="52.5" customHeight="1" x14ac:dyDescent="0.15">
      <c r="B55" s="121"/>
      <c r="C55" s="1211" t="s">
        <v>46</v>
      </c>
      <c r="D55" s="1211"/>
      <c r="E55" s="1212"/>
      <c r="F55" s="352">
        <v>490</v>
      </c>
      <c r="G55" s="352">
        <v>594</v>
      </c>
      <c r="H55" s="353">
        <v>403</v>
      </c>
    </row>
    <row r="56" spans="2:8" ht="52.5" customHeight="1" x14ac:dyDescent="0.15">
      <c r="B56" s="122"/>
      <c r="C56" s="1213" t="s">
        <v>47</v>
      </c>
      <c r="D56" s="1213"/>
      <c r="E56" s="1214"/>
      <c r="F56" s="354">
        <v>14</v>
      </c>
      <c r="G56" s="354">
        <v>14</v>
      </c>
      <c r="H56" s="355">
        <v>14</v>
      </c>
    </row>
    <row r="57" spans="2:8" ht="53.25" customHeight="1" x14ac:dyDescent="0.15">
      <c r="B57" s="122"/>
      <c r="C57" s="1215" t="s">
        <v>48</v>
      </c>
      <c r="D57" s="1215"/>
      <c r="E57" s="1216"/>
      <c r="F57" s="356">
        <v>157</v>
      </c>
      <c r="G57" s="356">
        <v>90</v>
      </c>
      <c r="H57" s="357">
        <v>89</v>
      </c>
    </row>
    <row r="58" spans="2:8" ht="45.75" customHeight="1" x14ac:dyDescent="0.15">
      <c r="B58" s="123"/>
      <c r="C58" s="1203" t="s">
        <v>551</v>
      </c>
      <c r="D58" s="1204"/>
      <c r="E58" s="1205"/>
      <c r="F58" s="358">
        <v>40</v>
      </c>
      <c r="G58" s="358">
        <v>40</v>
      </c>
      <c r="H58" s="359">
        <v>40</v>
      </c>
    </row>
    <row r="59" spans="2:8" ht="45.75" customHeight="1" x14ac:dyDescent="0.15">
      <c r="B59" s="123"/>
      <c r="C59" s="1203" t="s">
        <v>552</v>
      </c>
      <c r="D59" s="1204"/>
      <c r="E59" s="1205"/>
      <c r="F59" s="358">
        <v>21</v>
      </c>
      <c r="G59" s="358">
        <v>22</v>
      </c>
      <c r="H59" s="359">
        <v>27</v>
      </c>
    </row>
    <row r="60" spans="2:8" ht="45.75" customHeight="1" x14ac:dyDescent="0.15">
      <c r="B60" s="123"/>
      <c r="C60" s="1203" t="s">
        <v>553</v>
      </c>
      <c r="D60" s="1204"/>
      <c r="E60" s="1205"/>
      <c r="F60" s="358">
        <v>25</v>
      </c>
      <c r="G60" s="358">
        <v>25</v>
      </c>
      <c r="H60" s="359">
        <v>26</v>
      </c>
    </row>
    <row r="61" spans="2:8" ht="45.75" customHeight="1" x14ac:dyDescent="0.15">
      <c r="B61" s="123"/>
      <c r="C61" s="1203" t="s">
        <v>554</v>
      </c>
      <c r="D61" s="1204"/>
      <c r="E61" s="1205"/>
      <c r="F61" s="358">
        <v>26</v>
      </c>
      <c r="G61" s="358">
        <v>26</v>
      </c>
      <c r="H61" s="359">
        <v>26</v>
      </c>
    </row>
    <row r="62" spans="2:8" ht="45.75" customHeight="1" thickBot="1" x14ac:dyDescent="0.2">
      <c r="B62" s="124"/>
      <c r="C62" s="1206" t="s">
        <v>555</v>
      </c>
      <c r="D62" s="1207"/>
      <c r="E62" s="1208"/>
      <c r="F62" s="360">
        <v>16</v>
      </c>
      <c r="G62" s="360">
        <v>16</v>
      </c>
      <c r="H62" s="361">
        <v>16</v>
      </c>
    </row>
    <row r="63" spans="2:8" ht="52.5" customHeight="1" thickBot="1" x14ac:dyDescent="0.2">
      <c r="B63" s="125"/>
      <c r="C63" s="1209" t="s">
        <v>49</v>
      </c>
      <c r="D63" s="1209"/>
      <c r="E63" s="1210"/>
      <c r="F63" s="362">
        <v>661</v>
      </c>
      <c r="G63" s="362">
        <v>698</v>
      </c>
      <c r="H63" s="363">
        <v>507</v>
      </c>
    </row>
    <row r="64" spans="2:8" x14ac:dyDescent="0.15"/>
  </sheetData>
  <sheetProtection algorithmName="SHA-512" hashValue="hlrQLa83O2TsARTnBgi7VICVi0Ur9dBUc9CNDlqzyPRUuXSq+cxPwBI0GgahOBb1QanP79izDxTwAocsPi4WFA==" saltValue="lwCQVRauXrKw0uAiWzG72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528</v>
      </c>
      <c r="G2" s="139"/>
      <c r="H2" s="140"/>
    </row>
    <row r="3" spans="1:8" x14ac:dyDescent="0.15">
      <c r="A3" s="136" t="s">
        <v>521</v>
      </c>
      <c r="B3" s="141"/>
      <c r="C3" s="142"/>
      <c r="D3" s="143">
        <v>368872</v>
      </c>
      <c r="E3" s="144"/>
      <c r="F3" s="145">
        <v>332350</v>
      </c>
      <c r="G3" s="146"/>
      <c r="H3" s="147"/>
    </row>
    <row r="4" spans="1:8" x14ac:dyDescent="0.15">
      <c r="A4" s="148"/>
      <c r="B4" s="149"/>
      <c r="C4" s="150"/>
      <c r="D4" s="151">
        <v>29528</v>
      </c>
      <c r="E4" s="152"/>
      <c r="F4" s="153">
        <v>200453</v>
      </c>
      <c r="G4" s="154"/>
      <c r="H4" s="155"/>
    </row>
    <row r="5" spans="1:8" x14ac:dyDescent="0.15">
      <c r="A5" s="136" t="s">
        <v>523</v>
      </c>
      <c r="B5" s="141"/>
      <c r="C5" s="142"/>
      <c r="D5" s="143">
        <v>887106</v>
      </c>
      <c r="E5" s="144"/>
      <c r="F5" s="145">
        <v>362690</v>
      </c>
      <c r="G5" s="146"/>
      <c r="H5" s="147"/>
    </row>
    <row r="6" spans="1:8" x14ac:dyDescent="0.15">
      <c r="A6" s="148"/>
      <c r="B6" s="149"/>
      <c r="C6" s="150"/>
      <c r="D6" s="151">
        <v>568358</v>
      </c>
      <c r="E6" s="152"/>
      <c r="F6" s="153">
        <v>172580</v>
      </c>
      <c r="G6" s="154"/>
      <c r="H6" s="155"/>
    </row>
    <row r="7" spans="1:8" x14ac:dyDescent="0.15">
      <c r="A7" s="136" t="s">
        <v>524</v>
      </c>
      <c r="B7" s="141"/>
      <c r="C7" s="142"/>
      <c r="D7" s="143">
        <v>925353</v>
      </c>
      <c r="E7" s="144"/>
      <c r="F7" s="145">
        <v>296093</v>
      </c>
      <c r="G7" s="146"/>
      <c r="H7" s="147"/>
    </row>
    <row r="8" spans="1:8" x14ac:dyDescent="0.15">
      <c r="A8" s="148"/>
      <c r="B8" s="149"/>
      <c r="C8" s="150"/>
      <c r="D8" s="151">
        <v>925353</v>
      </c>
      <c r="E8" s="152"/>
      <c r="F8" s="153">
        <v>140545</v>
      </c>
      <c r="G8" s="154"/>
      <c r="H8" s="155"/>
    </row>
    <row r="9" spans="1:8" x14ac:dyDescent="0.15">
      <c r="A9" s="136" t="s">
        <v>525</v>
      </c>
      <c r="B9" s="141"/>
      <c r="C9" s="142"/>
      <c r="D9" s="143">
        <v>767239</v>
      </c>
      <c r="E9" s="144"/>
      <c r="F9" s="145">
        <v>308655</v>
      </c>
      <c r="G9" s="146"/>
      <c r="H9" s="147"/>
    </row>
    <row r="10" spans="1:8" x14ac:dyDescent="0.15">
      <c r="A10" s="148"/>
      <c r="B10" s="149"/>
      <c r="C10" s="150"/>
      <c r="D10" s="151">
        <v>32634</v>
      </c>
      <c r="E10" s="152"/>
      <c r="F10" s="153">
        <v>169887</v>
      </c>
      <c r="G10" s="154"/>
      <c r="H10" s="155"/>
    </row>
    <row r="11" spans="1:8" x14ac:dyDescent="0.15">
      <c r="A11" s="136" t="s">
        <v>526</v>
      </c>
      <c r="B11" s="141"/>
      <c r="C11" s="142"/>
      <c r="D11" s="143">
        <v>643198</v>
      </c>
      <c r="E11" s="144"/>
      <c r="F11" s="145">
        <v>325476</v>
      </c>
      <c r="G11" s="146"/>
      <c r="H11" s="147"/>
    </row>
    <row r="12" spans="1:8" x14ac:dyDescent="0.15">
      <c r="A12" s="148"/>
      <c r="B12" s="149"/>
      <c r="C12" s="156"/>
      <c r="D12" s="151">
        <v>268607</v>
      </c>
      <c r="E12" s="152"/>
      <c r="F12" s="153">
        <v>190204</v>
      </c>
      <c r="G12" s="154"/>
      <c r="H12" s="155"/>
    </row>
    <row r="13" spans="1:8" x14ac:dyDescent="0.15">
      <c r="A13" s="136"/>
      <c r="B13" s="141"/>
      <c r="C13" s="157"/>
      <c r="D13" s="158">
        <v>718354</v>
      </c>
      <c r="E13" s="159"/>
      <c r="F13" s="160">
        <v>325053</v>
      </c>
      <c r="G13" s="161"/>
      <c r="H13" s="147"/>
    </row>
    <row r="14" spans="1:8" x14ac:dyDescent="0.15">
      <c r="A14" s="148"/>
      <c r="B14" s="149"/>
      <c r="C14" s="150"/>
      <c r="D14" s="151">
        <v>364896</v>
      </c>
      <c r="E14" s="152"/>
      <c r="F14" s="153">
        <v>174734</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8.1300000000000008</v>
      </c>
      <c r="C19" s="162">
        <f>ROUND(VALUE(SUBSTITUTE(実質収支比率等に係る経年分析!G$48,"▲","-")),2)</f>
        <v>24.8</v>
      </c>
      <c r="D19" s="162">
        <f>ROUND(VALUE(SUBSTITUTE(実質収支比率等に係る経年分析!H$48,"▲","-")),2)</f>
        <v>39.78</v>
      </c>
      <c r="E19" s="162">
        <f>ROUND(VALUE(SUBSTITUTE(実質収支比率等に係る経年分析!I$48,"▲","-")),2)</f>
        <v>18.8</v>
      </c>
      <c r="F19" s="162">
        <f>ROUND(VALUE(SUBSTITUTE(実質収支比率等に係る経年分析!J$48,"▲","-")),2)</f>
        <v>22.44</v>
      </c>
    </row>
    <row r="20" spans="1:11" x14ac:dyDescent="0.15">
      <c r="A20" s="162" t="s">
        <v>53</v>
      </c>
      <c r="B20" s="162">
        <f>ROUND(VALUE(SUBSTITUTE(実質収支比率等に係る経年分析!F$47,"▲","-")),2)</f>
        <v>24.56</v>
      </c>
      <c r="C20" s="162">
        <f>ROUND(VALUE(SUBSTITUTE(実質収支比率等に係る経年分析!G$47,"▲","-")),2)</f>
        <v>58.69</v>
      </c>
      <c r="D20" s="162">
        <f>ROUND(VALUE(SUBSTITUTE(実質収支比率等に係る経年分析!H$47,"▲","-")),2)</f>
        <v>67.260000000000005</v>
      </c>
      <c r="E20" s="162">
        <f>ROUND(VALUE(SUBSTITUTE(実質収支比率等に係る経年分析!I$47,"▲","-")),2)</f>
        <v>78.62</v>
      </c>
      <c r="F20" s="162">
        <f>ROUND(VALUE(SUBSTITUTE(実質収支比率等に係る経年分析!J$47,"▲","-")),2)</f>
        <v>49.47</v>
      </c>
    </row>
    <row r="21" spans="1:11" x14ac:dyDescent="0.15">
      <c r="A21" s="162" t="s">
        <v>54</v>
      </c>
      <c r="B21" s="162">
        <f>IF(ISNUMBER(VALUE(SUBSTITUTE(実質収支比率等に係る経年分析!F$49,"▲","-"))),ROUND(VALUE(SUBSTITUTE(実質収支比率等に係る経年分析!F$49,"▲","-")),2),NA())</f>
        <v>6.59</v>
      </c>
      <c r="C21" s="162">
        <f>IF(ISNUMBER(VALUE(SUBSTITUTE(実質収支比率等に係る経年分析!G$49,"▲","-"))),ROUND(VALUE(SUBSTITUTE(実質収支比率等に係る経年分析!G$49,"▲","-")),2),NA())</f>
        <v>22.11</v>
      </c>
      <c r="D21" s="162">
        <f>IF(ISNUMBER(VALUE(SUBSTITUTE(実質収支比率等に係る経年分析!H$49,"▲","-"))),ROUND(VALUE(SUBSTITUTE(実質収支比率等に係る経年分析!H$49,"▲","-")),2),NA())</f>
        <v>21.61</v>
      </c>
      <c r="E21" s="162">
        <f>IF(ISNUMBER(VALUE(SUBSTITUTE(実質収支比率等に係る経年分析!I$49,"▲","-"))),ROUND(VALUE(SUBSTITUTE(実質収支比率等に係る経年分析!I$49,"▲","-")),2),NA())</f>
        <v>-5.73</v>
      </c>
      <c r="F21" s="162">
        <f>IF(ISNUMBER(VALUE(SUBSTITUTE(実質収支比率等に係る経年分析!J$49,"▲","-"))),ROUND(VALUE(SUBSTITUTE(実質収支比率等に係る経年分析!J$49,"▲","-")),2),NA())</f>
        <v>-18.5</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村民牧場事業特別会計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4.3099999999999996</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0.64</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0.06</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0.08</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0.01</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0.03</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0.03</v>
      </c>
    </row>
    <row r="32" spans="1:11" x14ac:dyDescent="0.15">
      <c r="A32" s="163" t="str">
        <f>IF(連結実質赤字比率に係る赤字・黒字の構成分析!C$38="",NA(),連結実質赤字比率に係る赤字・黒字の構成分析!C$38)</f>
        <v>航路事業特別会計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0.53</v>
      </c>
      <c r="D32" s="163">
        <f>IF(ROUND(VALUE(SUBSTITUTE(連結実質赤字比率に係る赤字・黒字の構成分析!G$38,"▲", "-")), 2) &lt; 0, ABS(ROUND(VALUE(SUBSTITUTE(連結実質赤字比率に係る赤字・黒字の構成分析!G$38,"▲", "-")), 2)), NA())</f>
        <v>6.38</v>
      </c>
      <c r="E32" s="163" t="e">
        <f>IF(ROUND(VALUE(SUBSTITUTE(連結実質赤字比率に係る赤字・黒字の構成分析!G$38,"▲", "-")), 2) &gt;= 0, ABS(ROUND(VALUE(SUBSTITUTE(連結実質赤字比率に係る赤字・黒字の構成分析!G$38,"▲", "-")), 2)), NA())</f>
        <v>#N/A</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0.36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2.73</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2.75</v>
      </c>
    </row>
    <row r="33" spans="1:16" x14ac:dyDescent="0.15">
      <c r="A33" s="163" t="str">
        <f>IF(連結実質赤字比率に係る赤字・黒字の構成分析!C$37="",NA(),連結実質赤字比率に係る赤字・黒字の構成分析!C$37)</f>
        <v>簡易水道事業特別会計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1.42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0.06</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0.15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3.45</v>
      </c>
    </row>
    <row r="34" spans="1:16" x14ac:dyDescent="0.15">
      <c r="A34" s="163" t="str">
        <f>IF(連結実質赤字比率に係る赤字・黒字の構成分析!C$36="",NA(),連結実質赤字比率に係る赤字・黒字の構成分析!C$36)</f>
        <v>農業集落排水事業特別会計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0.05</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0.06</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0.2</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0.27</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9.3000000000000007</v>
      </c>
    </row>
    <row r="35" spans="1:16" x14ac:dyDescent="0.15">
      <c r="A35" s="163" t="str">
        <f>IF(連結実質赤字比率に係る赤字・黒字の構成分析!C$35="",NA(),連結実質赤字比率に係る赤字・黒字の構成分析!C$35)</f>
        <v>国民健康保険特別会計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4.4000000000000004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1.7</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17.440000000000001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15.19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17.16</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8.1199999999999992</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24.8</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39.78</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35.630000000000003</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22.43</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86</v>
      </c>
      <c r="E42" s="164"/>
      <c r="F42" s="164"/>
      <c r="G42" s="164">
        <f>'実質公債費比率（分子）の構造'!L$52</f>
        <v>84</v>
      </c>
      <c r="H42" s="164"/>
      <c r="I42" s="164"/>
      <c r="J42" s="164">
        <f>'実質公債費比率（分子）の構造'!M$52</f>
        <v>95</v>
      </c>
      <c r="K42" s="164"/>
      <c r="L42" s="164"/>
      <c r="M42" s="164">
        <f>'実質公債費比率（分子）の構造'!N$52</f>
        <v>104</v>
      </c>
      <c r="N42" s="164"/>
      <c r="O42" s="164"/>
      <c r="P42" s="164">
        <f>'実質公債費比率（分子）の構造'!O$52</f>
        <v>117</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0</v>
      </c>
      <c r="C45" s="164"/>
      <c r="D45" s="164"/>
      <c r="E45" s="164">
        <f>'実質公債費比率（分子）の構造'!L$49</f>
        <v>1</v>
      </c>
      <c r="F45" s="164"/>
      <c r="G45" s="164"/>
      <c r="H45" s="164">
        <f>'実質公債費比率（分子）の構造'!M$49</f>
        <v>0</v>
      </c>
      <c r="I45" s="164"/>
      <c r="J45" s="164"/>
      <c r="K45" s="164">
        <f>'実質公債費比率（分子）の構造'!N$49</f>
        <v>0</v>
      </c>
      <c r="L45" s="164"/>
      <c r="M45" s="164"/>
      <c r="N45" s="164">
        <f>'実質公債費比率（分子）の構造'!O$49</f>
        <v>0</v>
      </c>
      <c r="O45" s="164"/>
      <c r="P45" s="164"/>
    </row>
    <row r="46" spans="1:16" x14ac:dyDescent="0.15">
      <c r="A46" s="164" t="s">
        <v>64</v>
      </c>
      <c r="B46" s="164">
        <f>'実質公債費比率（分子）の構造'!K$48</f>
        <v>9</v>
      </c>
      <c r="C46" s="164"/>
      <c r="D46" s="164"/>
      <c r="E46" s="164">
        <f>'実質公債費比率（分子）の構造'!L$48</f>
        <v>5</v>
      </c>
      <c r="F46" s="164"/>
      <c r="G46" s="164"/>
      <c r="H46" s="164">
        <f>'実質公債費比率（分子）の構造'!M$48</f>
        <v>10</v>
      </c>
      <c r="I46" s="164"/>
      <c r="J46" s="164"/>
      <c r="K46" s="164">
        <f>'実質公債費比率（分子）の構造'!N$48</f>
        <v>20</v>
      </c>
      <c r="L46" s="164"/>
      <c r="M46" s="164"/>
      <c r="N46" s="164">
        <f>'実質公債費比率（分子）の構造'!O$48</f>
        <v>31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128</v>
      </c>
      <c r="C49" s="164"/>
      <c r="D49" s="164"/>
      <c r="E49" s="164">
        <f>'実質公債費比率（分子）の構造'!L$45</f>
        <v>119</v>
      </c>
      <c r="F49" s="164"/>
      <c r="G49" s="164"/>
      <c r="H49" s="164">
        <f>'実質公債費比率（分子）の構造'!M$45</f>
        <v>142</v>
      </c>
      <c r="I49" s="164"/>
      <c r="J49" s="164"/>
      <c r="K49" s="164">
        <f>'実質公債費比率（分子）の構造'!N$45</f>
        <v>170</v>
      </c>
      <c r="L49" s="164"/>
      <c r="M49" s="164"/>
      <c r="N49" s="164">
        <f>'実質公債費比率（分子）の構造'!O$45</f>
        <v>182</v>
      </c>
      <c r="O49" s="164"/>
      <c r="P49" s="164"/>
    </row>
    <row r="50" spans="1:16" x14ac:dyDescent="0.15">
      <c r="A50" s="164" t="s">
        <v>67</v>
      </c>
      <c r="B50" s="164" t="e">
        <f>NA()</f>
        <v>#N/A</v>
      </c>
      <c r="C50" s="164">
        <f>IF(ISNUMBER('実質公債費比率（分子）の構造'!K$53),'実質公債費比率（分子）の構造'!K$53,NA())</f>
        <v>51</v>
      </c>
      <c r="D50" s="164" t="e">
        <f>NA()</f>
        <v>#N/A</v>
      </c>
      <c r="E50" s="164" t="e">
        <f>NA()</f>
        <v>#N/A</v>
      </c>
      <c r="F50" s="164">
        <f>IF(ISNUMBER('実質公債費比率（分子）の構造'!L$53),'実質公債費比率（分子）の構造'!L$53,NA())</f>
        <v>41</v>
      </c>
      <c r="G50" s="164" t="e">
        <f>NA()</f>
        <v>#N/A</v>
      </c>
      <c r="H50" s="164" t="e">
        <f>NA()</f>
        <v>#N/A</v>
      </c>
      <c r="I50" s="164">
        <f>IF(ISNUMBER('実質公債費比率（分子）の構造'!M$53),'実質公債費比率（分子）の構造'!M$53,NA())</f>
        <v>57</v>
      </c>
      <c r="J50" s="164" t="e">
        <f>NA()</f>
        <v>#N/A</v>
      </c>
      <c r="K50" s="164" t="e">
        <f>NA()</f>
        <v>#N/A</v>
      </c>
      <c r="L50" s="164">
        <f>IF(ISNUMBER('実質公債費比率（分子）の構造'!N$53),'実質公債費比率（分子）の構造'!N$53,NA())</f>
        <v>86</v>
      </c>
      <c r="M50" s="164" t="e">
        <f>NA()</f>
        <v>#N/A</v>
      </c>
      <c r="N50" s="164" t="e">
        <f>NA()</f>
        <v>#N/A</v>
      </c>
      <c r="O50" s="164">
        <f>IF(ISNUMBER('実質公債費比率（分子）の構造'!O$53),'実質公債費比率（分子）の構造'!O$53,NA())</f>
        <v>96</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1042</v>
      </c>
      <c r="E56" s="163"/>
      <c r="F56" s="163"/>
      <c r="G56" s="163">
        <f>'将来負担比率（分子）の構造'!J$52</f>
        <v>1078</v>
      </c>
      <c r="H56" s="163"/>
      <c r="I56" s="163"/>
      <c r="J56" s="163">
        <f>'将来負担比率（分子）の構造'!K$52</f>
        <v>1096</v>
      </c>
      <c r="K56" s="163"/>
      <c r="L56" s="163"/>
      <c r="M56" s="163">
        <f>'将来負担比率（分子）の構造'!L$52</f>
        <v>1136</v>
      </c>
      <c r="N56" s="163"/>
      <c r="O56" s="163"/>
      <c r="P56" s="163">
        <f>'将来負担比率（分子）の構造'!M$52</f>
        <v>1152</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643</v>
      </c>
      <c r="E58" s="163"/>
      <c r="F58" s="163"/>
      <c r="G58" s="163">
        <f>'将来負担比率（分子）の構造'!J$50</f>
        <v>729</v>
      </c>
      <c r="H58" s="163"/>
      <c r="I58" s="163"/>
      <c r="J58" s="163">
        <f>'将来負担比率（分子）の構造'!K$50</f>
        <v>708</v>
      </c>
      <c r="K58" s="163"/>
      <c r="L58" s="163"/>
      <c r="M58" s="163">
        <f>'将来負担比率（分子）の構造'!L$50</f>
        <v>746</v>
      </c>
      <c r="N58" s="163"/>
      <c r="O58" s="163"/>
      <c r="P58" s="163">
        <f>'将来負担比率（分子）の構造'!M$50</f>
        <v>573</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36</v>
      </c>
      <c r="C62" s="163"/>
      <c r="D62" s="163"/>
      <c r="E62" s="163" t="str">
        <f>'将来負担比率（分子）の構造'!J$45</f>
        <v>-</v>
      </c>
      <c r="F62" s="163"/>
      <c r="G62" s="163"/>
      <c r="H62" s="163" t="str">
        <f>'将来負担比率（分子）の構造'!K$45</f>
        <v>-</v>
      </c>
      <c r="I62" s="163"/>
      <c r="J62" s="163"/>
      <c r="K62" s="163">
        <f>'将来負担比率（分子）の構造'!L$45</f>
        <v>178</v>
      </c>
      <c r="L62" s="163"/>
      <c r="M62" s="163"/>
      <c r="N62" s="163">
        <f>'将来負担比率（分子）の構造'!M$45</f>
        <v>114</v>
      </c>
      <c r="O62" s="163"/>
      <c r="P62" s="163"/>
    </row>
    <row r="63" spans="1:16" x14ac:dyDescent="0.15">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15">
      <c r="A64" s="163" t="s">
        <v>33</v>
      </c>
      <c r="B64" s="163">
        <f>'将来負担比率（分子）の構造'!I$43</f>
        <v>156</v>
      </c>
      <c r="C64" s="163"/>
      <c r="D64" s="163"/>
      <c r="E64" s="163">
        <f>'将来負担比率（分子）の構造'!J$43</f>
        <v>202</v>
      </c>
      <c r="F64" s="163"/>
      <c r="G64" s="163"/>
      <c r="H64" s="163">
        <f>'将来負担比率（分子）の構造'!K$43</f>
        <v>167</v>
      </c>
      <c r="I64" s="163"/>
      <c r="J64" s="163"/>
      <c r="K64" s="163">
        <f>'将来負担比率（分子）の構造'!L$43</f>
        <v>203</v>
      </c>
      <c r="L64" s="163"/>
      <c r="M64" s="163"/>
      <c r="N64" s="163">
        <f>'将来負担比率（分子）の構造'!M$43</f>
        <v>299</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1619</v>
      </c>
      <c r="C66" s="163"/>
      <c r="D66" s="163"/>
      <c r="E66" s="163">
        <f>'将来負担比率（分子）の構造'!J$41</f>
        <v>1900</v>
      </c>
      <c r="F66" s="163"/>
      <c r="G66" s="163"/>
      <c r="H66" s="163">
        <f>'将来負担比率（分子）の構造'!K$41</f>
        <v>2425</v>
      </c>
      <c r="I66" s="163"/>
      <c r="J66" s="163"/>
      <c r="K66" s="163">
        <f>'将来負担比率（分子）の構造'!L$41</f>
        <v>2446</v>
      </c>
      <c r="L66" s="163"/>
      <c r="M66" s="163"/>
      <c r="N66" s="163">
        <f>'将来負担比率（分子）の構造'!M$41</f>
        <v>2615</v>
      </c>
      <c r="O66" s="163"/>
      <c r="P66" s="163"/>
    </row>
    <row r="67" spans="1:16" x14ac:dyDescent="0.15">
      <c r="A67" s="163" t="s">
        <v>71</v>
      </c>
      <c r="B67" s="163" t="e">
        <f>NA()</f>
        <v>#N/A</v>
      </c>
      <c r="C67" s="163">
        <f>IF(ISNUMBER('将来負担比率（分子）の構造'!I$53), IF('将来負担比率（分子）の構造'!I$53 &lt; 0, 0, '将来負担比率（分子）の構造'!I$53), NA())</f>
        <v>126</v>
      </c>
      <c r="D67" s="163" t="e">
        <f>NA()</f>
        <v>#N/A</v>
      </c>
      <c r="E67" s="163" t="e">
        <f>NA()</f>
        <v>#N/A</v>
      </c>
      <c r="F67" s="163">
        <f>IF(ISNUMBER('将来負担比率（分子）の構造'!J$53), IF('将来負担比率（分子）の構造'!J$53 &lt; 0, 0, '将来負担比率（分子）の構造'!J$53), NA())</f>
        <v>295</v>
      </c>
      <c r="G67" s="163" t="e">
        <f>NA()</f>
        <v>#N/A</v>
      </c>
      <c r="H67" s="163" t="e">
        <f>NA()</f>
        <v>#N/A</v>
      </c>
      <c r="I67" s="163">
        <f>IF(ISNUMBER('将来負担比率（分子）の構造'!K$53), IF('将来負担比率（分子）の構造'!K$53 &lt; 0, 0, '将来負担比率（分子）の構造'!K$53), NA())</f>
        <v>787</v>
      </c>
      <c r="J67" s="163" t="e">
        <f>NA()</f>
        <v>#N/A</v>
      </c>
      <c r="K67" s="163" t="e">
        <f>NA()</f>
        <v>#N/A</v>
      </c>
      <c r="L67" s="163">
        <f>IF(ISNUMBER('将来負担比率（分子）の構造'!L$53), IF('将来負担比率（分子）の構造'!L$53 &lt; 0, 0, '将来負担比率（分子）の構造'!L$53), NA())</f>
        <v>945</v>
      </c>
      <c r="M67" s="163" t="e">
        <f>NA()</f>
        <v>#N/A</v>
      </c>
      <c r="N67" s="163" t="e">
        <f>NA()</f>
        <v>#N/A</v>
      </c>
      <c r="O67" s="163">
        <f>IF(ISNUMBER('将来負担比率（分子）の構造'!M$53), IF('将来負担比率（分子）の構造'!M$53 &lt; 0, 0, '将来負担比率（分子）の構造'!M$53), NA())</f>
        <v>1302</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490</v>
      </c>
      <c r="C72" s="167">
        <f>基金残高に係る経年分析!G55</f>
        <v>594</v>
      </c>
      <c r="D72" s="167">
        <f>基金残高に係る経年分析!H55</f>
        <v>403</v>
      </c>
    </row>
    <row r="73" spans="1:16" x14ac:dyDescent="0.15">
      <c r="A73" s="166" t="s">
        <v>74</v>
      </c>
      <c r="B73" s="167">
        <f>基金残高に係る経年分析!F56</f>
        <v>14</v>
      </c>
      <c r="C73" s="167">
        <f>基金残高に係る経年分析!G56</f>
        <v>14</v>
      </c>
      <c r="D73" s="167">
        <f>基金残高に係る経年分析!H56</f>
        <v>14</v>
      </c>
    </row>
    <row r="74" spans="1:16" x14ac:dyDescent="0.15">
      <c r="A74" s="166" t="s">
        <v>75</v>
      </c>
      <c r="B74" s="167">
        <f>基金残高に係る経年分析!F57</f>
        <v>157</v>
      </c>
      <c r="C74" s="167">
        <f>基金残高に係る経年分析!G57</f>
        <v>90</v>
      </c>
      <c r="D74" s="167">
        <f>基金残高に係る経年分析!H57</f>
        <v>89</v>
      </c>
    </row>
  </sheetData>
  <sheetProtection algorithmName="SHA-512" hashValue="xu6C7S+kdk6+zWcHNprYEBr255VDEpd7atJ+HXyYTJ944nsSdzLdPvEWrKeURBbjvoWEb8iw9fRFF71TN+eCoQ==" saltValue="G0gFUNYVETz7I4Q03YX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216</v>
      </c>
      <c r="C5" s="610"/>
      <c r="D5" s="610"/>
      <c r="E5" s="610"/>
      <c r="F5" s="610"/>
      <c r="G5" s="610"/>
      <c r="H5" s="610"/>
      <c r="I5" s="610"/>
      <c r="J5" s="610"/>
      <c r="K5" s="610"/>
      <c r="L5" s="610"/>
      <c r="M5" s="610"/>
      <c r="N5" s="610"/>
      <c r="O5" s="610"/>
      <c r="P5" s="610"/>
      <c r="Q5" s="611"/>
      <c r="R5" s="612">
        <v>58047</v>
      </c>
      <c r="S5" s="613"/>
      <c r="T5" s="613"/>
      <c r="U5" s="613"/>
      <c r="V5" s="613"/>
      <c r="W5" s="613"/>
      <c r="X5" s="613"/>
      <c r="Y5" s="614"/>
      <c r="Z5" s="615">
        <v>2</v>
      </c>
      <c r="AA5" s="615"/>
      <c r="AB5" s="615"/>
      <c r="AC5" s="615"/>
      <c r="AD5" s="616">
        <v>58047</v>
      </c>
      <c r="AE5" s="616"/>
      <c r="AF5" s="616"/>
      <c r="AG5" s="616"/>
      <c r="AH5" s="616"/>
      <c r="AI5" s="616"/>
      <c r="AJ5" s="616"/>
      <c r="AK5" s="616"/>
      <c r="AL5" s="617">
        <v>6.9</v>
      </c>
      <c r="AM5" s="618"/>
      <c r="AN5" s="618"/>
      <c r="AO5" s="619"/>
      <c r="AP5" s="609" t="s">
        <v>217</v>
      </c>
      <c r="AQ5" s="610"/>
      <c r="AR5" s="610"/>
      <c r="AS5" s="610"/>
      <c r="AT5" s="610"/>
      <c r="AU5" s="610"/>
      <c r="AV5" s="610"/>
      <c r="AW5" s="610"/>
      <c r="AX5" s="610"/>
      <c r="AY5" s="610"/>
      <c r="AZ5" s="610"/>
      <c r="BA5" s="610"/>
      <c r="BB5" s="610"/>
      <c r="BC5" s="610"/>
      <c r="BD5" s="610"/>
      <c r="BE5" s="610"/>
      <c r="BF5" s="611"/>
      <c r="BG5" s="623">
        <v>58047</v>
      </c>
      <c r="BH5" s="624"/>
      <c r="BI5" s="624"/>
      <c r="BJ5" s="624"/>
      <c r="BK5" s="624"/>
      <c r="BL5" s="624"/>
      <c r="BM5" s="624"/>
      <c r="BN5" s="625"/>
      <c r="BO5" s="626">
        <v>100</v>
      </c>
      <c r="BP5" s="626"/>
      <c r="BQ5" s="626"/>
      <c r="BR5" s="626"/>
      <c r="BS5" s="627" t="s">
        <v>122</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15">
      <c r="B6" s="620" t="s">
        <v>221</v>
      </c>
      <c r="C6" s="621"/>
      <c r="D6" s="621"/>
      <c r="E6" s="621"/>
      <c r="F6" s="621"/>
      <c r="G6" s="621"/>
      <c r="H6" s="621"/>
      <c r="I6" s="621"/>
      <c r="J6" s="621"/>
      <c r="K6" s="621"/>
      <c r="L6" s="621"/>
      <c r="M6" s="621"/>
      <c r="N6" s="621"/>
      <c r="O6" s="621"/>
      <c r="P6" s="621"/>
      <c r="Q6" s="622"/>
      <c r="R6" s="623">
        <v>8344</v>
      </c>
      <c r="S6" s="624"/>
      <c r="T6" s="624"/>
      <c r="U6" s="624"/>
      <c r="V6" s="624"/>
      <c r="W6" s="624"/>
      <c r="X6" s="624"/>
      <c r="Y6" s="625"/>
      <c r="Z6" s="626">
        <v>0.3</v>
      </c>
      <c r="AA6" s="626"/>
      <c r="AB6" s="626"/>
      <c r="AC6" s="626"/>
      <c r="AD6" s="627">
        <v>8344</v>
      </c>
      <c r="AE6" s="627"/>
      <c r="AF6" s="627"/>
      <c r="AG6" s="627"/>
      <c r="AH6" s="627"/>
      <c r="AI6" s="627"/>
      <c r="AJ6" s="627"/>
      <c r="AK6" s="627"/>
      <c r="AL6" s="628">
        <v>1</v>
      </c>
      <c r="AM6" s="629"/>
      <c r="AN6" s="629"/>
      <c r="AO6" s="630"/>
      <c r="AP6" s="620" t="s">
        <v>222</v>
      </c>
      <c r="AQ6" s="621"/>
      <c r="AR6" s="621"/>
      <c r="AS6" s="621"/>
      <c r="AT6" s="621"/>
      <c r="AU6" s="621"/>
      <c r="AV6" s="621"/>
      <c r="AW6" s="621"/>
      <c r="AX6" s="621"/>
      <c r="AY6" s="621"/>
      <c r="AZ6" s="621"/>
      <c r="BA6" s="621"/>
      <c r="BB6" s="621"/>
      <c r="BC6" s="621"/>
      <c r="BD6" s="621"/>
      <c r="BE6" s="621"/>
      <c r="BF6" s="622"/>
      <c r="BG6" s="623">
        <v>58047</v>
      </c>
      <c r="BH6" s="624"/>
      <c r="BI6" s="624"/>
      <c r="BJ6" s="624"/>
      <c r="BK6" s="624"/>
      <c r="BL6" s="624"/>
      <c r="BM6" s="624"/>
      <c r="BN6" s="625"/>
      <c r="BO6" s="626">
        <v>100</v>
      </c>
      <c r="BP6" s="626"/>
      <c r="BQ6" s="626"/>
      <c r="BR6" s="626"/>
      <c r="BS6" s="627" t="s">
        <v>122</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38160</v>
      </c>
      <c r="CS6" s="624"/>
      <c r="CT6" s="624"/>
      <c r="CU6" s="624"/>
      <c r="CV6" s="624"/>
      <c r="CW6" s="624"/>
      <c r="CX6" s="624"/>
      <c r="CY6" s="625"/>
      <c r="CZ6" s="617">
        <v>1.4</v>
      </c>
      <c r="DA6" s="618"/>
      <c r="DB6" s="618"/>
      <c r="DC6" s="634"/>
      <c r="DD6" s="632" t="s">
        <v>122</v>
      </c>
      <c r="DE6" s="624"/>
      <c r="DF6" s="624"/>
      <c r="DG6" s="624"/>
      <c r="DH6" s="624"/>
      <c r="DI6" s="624"/>
      <c r="DJ6" s="624"/>
      <c r="DK6" s="624"/>
      <c r="DL6" s="624"/>
      <c r="DM6" s="624"/>
      <c r="DN6" s="624"/>
      <c r="DO6" s="624"/>
      <c r="DP6" s="625"/>
      <c r="DQ6" s="632">
        <v>38160</v>
      </c>
      <c r="DR6" s="624"/>
      <c r="DS6" s="624"/>
      <c r="DT6" s="624"/>
      <c r="DU6" s="624"/>
      <c r="DV6" s="624"/>
      <c r="DW6" s="624"/>
      <c r="DX6" s="624"/>
      <c r="DY6" s="624"/>
      <c r="DZ6" s="624"/>
      <c r="EA6" s="624"/>
      <c r="EB6" s="624"/>
      <c r="EC6" s="633"/>
    </row>
    <row r="7" spans="2:143" ht="11.25" customHeight="1" x14ac:dyDescent="0.15">
      <c r="B7" s="620" t="s">
        <v>224</v>
      </c>
      <c r="C7" s="621"/>
      <c r="D7" s="621"/>
      <c r="E7" s="621"/>
      <c r="F7" s="621"/>
      <c r="G7" s="621"/>
      <c r="H7" s="621"/>
      <c r="I7" s="621"/>
      <c r="J7" s="621"/>
      <c r="K7" s="621"/>
      <c r="L7" s="621"/>
      <c r="M7" s="621"/>
      <c r="N7" s="621"/>
      <c r="O7" s="621"/>
      <c r="P7" s="621"/>
      <c r="Q7" s="622"/>
      <c r="R7" s="623">
        <v>13</v>
      </c>
      <c r="S7" s="624"/>
      <c r="T7" s="624"/>
      <c r="U7" s="624"/>
      <c r="V7" s="624"/>
      <c r="W7" s="624"/>
      <c r="X7" s="624"/>
      <c r="Y7" s="625"/>
      <c r="Z7" s="626">
        <v>0</v>
      </c>
      <c r="AA7" s="626"/>
      <c r="AB7" s="626"/>
      <c r="AC7" s="626"/>
      <c r="AD7" s="627">
        <v>13</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23828</v>
      </c>
      <c r="BH7" s="624"/>
      <c r="BI7" s="624"/>
      <c r="BJ7" s="624"/>
      <c r="BK7" s="624"/>
      <c r="BL7" s="624"/>
      <c r="BM7" s="624"/>
      <c r="BN7" s="625"/>
      <c r="BO7" s="626">
        <v>41</v>
      </c>
      <c r="BP7" s="626"/>
      <c r="BQ7" s="626"/>
      <c r="BR7" s="626"/>
      <c r="BS7" s="627" t="s">
        <v>122</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1064707</v>
      </c>
      <c r="CS7" s="624"/>
      <c r="CT7" s="624"/>
      <c r="CU7" s="624"/>
      <c r="CV7" s="624"/>
      <c r="CW7" s="624"/>
      <c r="CX7" s="624"/>
      <c r="CY7" s="625"/>
      <c r="CZ7" s="626">
        <v>39.5</v>
      </c>
      <c r="DA7" s="626"/>
      <c r="DB7" s="626"/>
      <c r="DC7" s="626"/>
      <c r="DD7" s="632">
        <v>141449</v>
      </c>
      <c r="DE7" s="624"/>
      <c r="DF7" s="624"/>
      <c r="DG7" s="624"/>
      <c r="DH7" s="624"/>
      <c r="DI7" s="624"/>
      <c r="DJ7" s="624"/>
      <c r="DK7" s="624"/>
      <c r="DL7" s="624"/>
      <c r="DM7" s="624"/>
      <c r="DN7" s="624"/>
      <c r="DO7" s="624"/>
      <c r="DP7" s="625"/>
      <c r="DQ7" s="632">
        <v>415031</v>
      </c>
      <c r="DR7" s="624"/>
      <c r="DS7" s="624"/>
      <c r="DT7" s="624"/>
      <c r="DU7" s="624"/>
      <c r="DV7" s="624"/>
      <c r="DW7" s="624"/>
      <c r="DX7" s="624"/>
      <c r="DY7" s="624"/>
      <c r="DZ7" s="624"/>
      <c r="EA7" s="624"/>
      <c r="EB7" s="624"/>
      <c r="EC7" s="633"/>
    </row>
    <row r="8" spans="2:143" ht="11.25" customHeight="1" x14ac:dyDescent="0.15">
      <c r="B8" s="620" t="s">
        <v>227</v>
      </c>
      <c r="C8" s="621"/>
      <c r="D8" s="621"/>
      <c r="E8" s="621"/>
      <c r="F8" s="621"/>
      <c r="G8" s="621"/>
      <c r="H8" s="621"/>
      <c r="I8" s="621"/>
      <c r="J8" s="621"/>
      <c r="K8" s="621"/>
      <c r="L8" s="621"/>
      <c r="M8" s="621"/>
      <c r="N8" s="621"/>
      <c r="O8" s="621"/>
      <c r="P8" s="621"/>
      <c r="Q8" s="622"/>
      <c r="R8" s="623">
        <v>142</v>
      </c>
      <c r="S8" s="624"/>
      <c r="T8" s="624"/>
      <c r="U8" s="624"/>
      <c r="V8" s="624"/>
      <c r="W8" s="624"/>
      <c r="X8" s="624"/>
      <c r="Y8" s="625"/>
      <c r="Z8" s="626">
        <v>0</v>
      </c>
      <c r="AA8" s="626"/>
      <c r="AB8" s="626"/>
      <c r="AC8" s="626"/>
      <c r="AD8" s="627">
        <v>142</v>
      </c>
      <c r="AE8" s="627"/>
      <c r="AF8" s="627"/>
      <c r="AG8" s="627"/>
      <c r="AH8" s="627"/>
      <c r="AI8" s="627"/>
      <c r="AJ8" s="627"/>
      <c r="AK8" s="627"/>
      <c r="AL8" s="628">
        <v>0</v>
      </c>
      <c r="AM8" s="629"/>
      <c r="AN8" s="629"/>
      <c r="AO8" s="630"/>
      <c r="AP8" s="620" t="s">
        <v>228</v>
      </c>
      <c r="AQ8" s="621"/>
      <c r="AR8" s="621"/>
      <c r="AS8" s="621"/>
      <c r="AT8" s="621"/>
      <c r="AU8" s="621"/>
      <c r="AV8" s="621"/>
      <c r="AW8" s="621"/>
      <c r="AX8" s="621"/>
      <c r="AY8" s="621"/>
      <c r="AZ8" s="621"/>
      <c r="BA8" s="621"/>
      <c r="BB8" s="621"/>
      <c r="BC8" s="621"/>
      <c r="BD8" s="621"/>
      <c r="BE8" s="621"/>
      <c r="BF8" s="622"/>
      <c r="BG8" s="623">
        <v>962</v>
      </c>
      <c r="BH8" s="624"/>
      <c r="BI8" s="624"/>
      <c r="BJ8" s="624"/>
      <c r="BK8" s="624"/>
      <c r="BL8" s="624"/>
      <c r="BM8" s="624"/>
      <c r="BN8" s="625"/>
      <c r="BO8" s="626">
        <v>1.7</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188348</v>
      </c>
      <c r="CS8" s="624"/>
      <c r="CT8" s="624"/>
      <c r="CU8" s="624"/>
      <c r="CV8" s="624"/>
      <c r="CW8" s="624"/>
      <c r="CX8" s="624"/>
      <c r="CY8" s="625"/>
      <c r="CZ8" s="626">
        <v>7</v>
      </c>
      <c r="DA8" s="626"/>
      <c r="DB8" s="626"/>
      <c r="DC8" s="626"/>
      <c r="DD8" s="632" t="s">
        <v>122</v>
      </c>
      <c r="DE8" s="624"/>
      <c r="DF8" s="624"/>
      <c r="DG8" s="624"/>
      <c r="DH8" s="624"/>
      <c r="DI8" s="624"/>
      <c r="DJ8" s="624"/>
      <c r="DK8" s="624"/>
      <c r="DL8" s="624"/>
      <c r="DM8" s="624"/>
      <c r="DN8" s="624"/>
      <c r="DO8" s="624"/>
      <c r="DP8" s="625"/>
      <c r="DQ8" s="632">
        <v>112665</v>
      </c>
      <c r="DR8" s="624"/>
      <c r="DS8" s="624"/>
      <c r="DT8" s="624"/>
      <c r="DU8" s="624"/>
      <c r="DV8" s="624"/>
      <c r="DW8" s="624"/>
      <c r="DX8" s="624"/>
      <c r="DY8" s="624"/>
      <c r="DZ8" s="624"/>
      <c r="EA8" s="624"/>
      <c r="EB8" s="624"/>
      <c r="EC8" s="633"/>
    </row>
    <row r="9" spans="2:143" ht="11.25" customHeight="1" x14ac:dyDescent="0.15">
      <c r="B9" s="620" t="s">
        <v>230</v>
      </c>
      <c r="C9" s="621"/>
      <c r="D9" s="621"/>
      <c r="E9" s="621"/>
      <c r="F9" s="621"/>
      <c r="G9" s="621"/>
      <c r="H9" s="621"/>
      <c r="I9" s="621"/>
      <c r="J9" s="621"/>
      <c r="K9" s="621"/>
      <c r="L9" s="621"/>
      <c r="M9" s="621"/>
      <c r="N9" s="621"/>
      <c r="O9" s="621"/>
      <c r="P9" s="621"/>
      <c r="Q9" s="622"/>
      <c r="R9" s="623">
        <v>319</v>
      </c>
      <c r="S9" s="624"/>
      <c r="T9" s="624"/>
      <c r="U9" s="624"/>
      <c r="V9" s="624"/>
      <c r="W9" s="624"/>
      <c r="X9" s="624"/>
      <c r="Y9" s="625"/>
      <c r="Z9" s="626">
        <v>0</v>
      </c>
      <c r="AA9" s="626"/>
      <c r="AB9" s="626"/>
      <c r="AC9" s="626"/>
      <c r="AD9" s="627">
        <v>319</v>
      </c>
      <c r="AE9" s="627"/>
      <c r="AF9" s="627"/>
      <c r="AG9" s="627"/>
      <c r="AH9" s="627"/>
      <c r="AI9" s="627"/>
      <c r="AJ9" s="627"/>
      <c r="AK9" s="627"/>
      <c r="AL9" s="628">
        <v>0</v>
      </c>
      <c r="AM9" s="629"/>
      <c r="AN9" s="629"/>
      <c r="AO9" s="630"/>
      <c r="AP9" s="620" t="s">
        <v>231</v>
      </c>
      <c r="AQ9" s="621"/>
      <c r="AR9" s="621"/>
      <c r="AS9" s="621"/>
      <c r="AT9" s="621"/>
      <c r="AU9" s="621"/>
      <c r="AV9" s="621"/>
      <c r="AW9" s="621"/>
      <c r="AX9" s="621"/>
      <c r="AY9" s="621"/>
      <c r="AZ9" s="621"/>
      <c r="BA9" s="621"/>
      <c r="BB9" s="621"/>
      <c r="BC9" s="621"/>
      <c r="BD9" s="621"/>
      <c r="BE9" s="621"/>
      <c r="BF9" s="622"/>
      <c r="BG9" s="623">
        <v>19905</v>
      </c>
      <c r="BH9" s="624"/>
      <c r="BI9" s="624"/>
      <c r="BJ9" s="624"/>
      <c r="BK9" s="624"/>
      <c r="BL9" s="624"/>
      <c r="BM9" s="624"/>
      <c r="BN9" s="625"/>
      <c r="BO9" s="626">
        <v>34.299999999999997</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160236</v>
      </c>
      <c r="CS9" s="624"/>
      <c r="CT9" s="624"/>
      <c r="CU9" s="624"/>
      <c r="CV9" s="624"/>
      <c r="CW9" s="624"/>
      <c r="CX9" s="624"/>
      <c r="CY9" s="625"/>
      <c r="CZ9" s="626">
        <v>5.9</v>
      </c>
      <c r="DA9" s="626"/>
      <c r="DB9" s="626"/>
      <c r="DC9" s="626"/>
      <c r="DD9" s="632" t="s">
        <v>122</v>
      </c>
      <c r="DE9" s="624"/>
      <c r="DF9" s="624"/>
      <c r="DG9" s="624"/>
      <c r="DH9" s="624"/>
      <c r="DI9" s="624"/>
      <c r="DJ9" s="624"/>
      <c r="DK9" s="624"/>
      <c r="DL9" s="624"/>
      <c r="DM9" s="624"/>
      <c r="DN9" s="624"/>
      <c r="DO9" s="624"/>
      <c r="DP9" s="625"/>
      <c r="DQ9" s="632">
        <v>147943</v>
      </c>
      <c r="DR9" s="624"/>
      <c r="DS9" s="624"/>
      <c r="DT9" s="624"/>
      <c r="DU9" s="624"/>
      <c r="DV9" s="624"/>
      <c r="DW9" s="624"/>
      <c r="DX9" s="624"/>
      <c r="DY9" s="624"/>
      <c r="DZ9" s="624"/>
      <c r="EA9" s="624"/>
      <c r="EB9" s="624"/>
      <c r="EC9" s="633"/>
    </row>
    <row r="10" spans="2:143" ht="11.25" customHeight="1" x14ac:dyDescent="0.15">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2146</v>
      </c>
      <c r="BH10" s="624"/>
      <c r="BI10" s="624"/>
      <c r="BJ10" s="624"/>
      <c r="BK10" s="624"/>
      <c r="BL10" s="624"/>
      <c r="BM10" s="624"/>
      <c r="BN10" s="625"/>
      <c r="BO10" s="626">
        <v>3.7</v>
      </c>
      <c r="BP10" s="626"/>
      <c r="BQ10" s="626"/>
      <c r="BR10" s="626"/>
      <c r="BS10" s="627" t="s">
        <v>122</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15">
      <c r="B11" s="620" t="s">
        <v>236</v>
      </c>
      <c r="C11" s="621"/>
      <c r="D11" s="621"/>
      <c r="E11" s="621"/>
      <c r="F11" s="621"/>
      <c r="G11" s="621"/>
      <c r="H11" s="621"/>
      <c r="I11" s="621"/>
      <c r="J11" s="621"/>
      <c r="K11" s="621"/>
      <c r="L11" s="621"/>
      <c r="M11" s="621"/>
      <c r="N11" s="621"/>
      <c r="O11" s="621"/>
      <c r="P11" s="621"/>
      <c r="Q11" s="622"/>
      <c r="R11" s="623">
        <v>17663</v>
      </c>
      <c r="S11" s="624"/>
      <c r="T11" s="624"/>
      <c r="U11" s="624"/>
      <c r="V11" s="624"/>
      <c r="W11" s="624"/>
      <c r="X11" s="624"/>
      <c r="Y11" s="625"/>
      <c r="Z11" s="628">
        <v>0.6</v>
      </c>
      <c r="AA11" s="629"/>
      <c r="AB11" s="629"/>
      <c r="AC11" s="635"/>
      <c r="AD11" s="632">
        <v>17663</v>
      </c>
      <c r="AE11" s="624"/>
      <c r="AF11" s="624"/>
      <c r="AG11" s="624"/>
      <c r="AH11" s="624"/>
      <c r="AI11" s="624"/>
      <c r="AJ11" s="624"/>
      <c r="AK11" s="625"/>
      <c r="AL11" s="628">
        <v>2.1</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815</v>
      </c>
      <c r="BH11" s="624"/>
      <c r="BI11" s="624"/>
      <c r="BJ11" s="624"/>
      <c r="BK11" s="624"/>
      <c r="BL11" s="624"/>
      <c r="BM11" s="624"/>
      <c r="BN11" s="625"/>
      <c r="BO11" s="626">
        <v>1.4</v>
      </c>
      <c r="BP11" s="626"/>
      <c r="BQ11" s="626"/>
      <c r="BR11" s="626"/>
      <c r="BS11" s="627" t="s">
        <v>122</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514519</v>
      </c>
      <c r="CS11" s="624"/>
      <c r="CT11" s="624"/>
      <c r="CU11" s="624"/>
      <c r="CV11" s="624"/>
      <c r="CW11" s="624"/>
      <c r="CX11" s="624"/>
      <c r="CY11" s="625"/>
      <c r="CZ11" s="626">
        <v>19.100000000000001</v>
      </c>
      <c r="DA11" s="626"/>
      <c r="DB11" s="626"/>
      <c r="DC11" s="626"/>
      <c r="DD11" s="632">
        <v>152011</v>
      </c>
      <c r="DE11" s="624"/>
      <c r="DF11" s="624"/>
      <c r="DG11" s="624"/>
      <c r="DH11" s="624"/>
      <c r="DI11" s="624"/>
      <c r="DJ11" s="624"/>
      <c r="DK11" s="624"/>
      <c r="DL11" s="624"/>
      <c r="DM11" s="624"/>
      <c r="DN11" s="624"/>
      <c r="DO11" s="624"/>
      <c r="DP11" s="625"/>
      <c r="DQ11" s="632">
        <v>199254</v>
      </c>
      <c r="DR11" s="624"/>
      <c r="DS11" s="624"/>
      <c r="DT11" s="624"/>
      <c r="DU11" s="624"/>
      <c r="DV11" s="624"/>
      <c r="DW11" s="624"/>
      <c r="DX11" s="624"/>
      <c r="DY11" s="624"/>
      <c r="DZ11" s="624"/>
      <c r="EA11" s="624"/>
      <c r="EB11" s="624"/>
      <c r="EC11" s="633"/>
    </row>
    <row r="12" spans="2:143" ht="11.25" customHeight="1" x14ac:dyDescent="0.15">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27799</v>
      </c>
      <c r="BH12" s="624"/>
      <c r="BI12" s="624"/>
      <c r="BJ12" s="624"/>
      <c r="BK12" s="624"/>
      <c r="BL12" s="624"/>
      <c r="BM12" s="624"/>
      <c r="BN12" s="625"/>
      <c r="BO12" s="626">
        <v>47.9</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45944</v>
      </c>
      <c r="CS12" s="624"/>
      <c r="CT12" s="624"/>
      <c r="CU12" s="624"/>
      <c r="CV12" s="624"/>
      <c r="CW12" s="624"/>
      <c r="CX12" s="624"/>
      <c r="CY12" s="625"/>
      <c r="CZ12" s="626">
        <v>1.7</v>
      </c>
      <c r="DA12" s="626"/>
      <c r="DB12" s="626"/>
      <c r="DC12" s="626"/>
      <c r="DD12" s="632" t="s">
        <v>122</v>
      </c>
      <c r="DE12" s="624"/>
      <c r="DF12" s="624"/>
      <c r="DG12" s="624"/>
      <c r="DH12" s="624"/>
      <c r="DI12" s="624"/>
      <c r="DJ12" s="624"/>
      <c r="DK12" s="624"/>
      <c r="DL12" s="624"/>
      <c r="DM12" s="624"/>
      <c r="DN12" s="624"/>
      <c r="DO12" s="624"/>
      <c r="DP12" s="625"/>
      <c r="DQ12" s="632">
        <v>25428</v>
      </c>
      <c r="DR12" s="624"/>
      <c r="DS12" s="624"/>
      <c r="DT12" s="624"/>
      <c r="DU12" s="624"/>
      <c r="DV12" s="624"/>
      <c r="DW12" s="624"/>
      <c r="DX12" s="624"/>
      <c r="DY12" s="624"/>
      <c r="DZ12" s="624"/>
      <c r="EA12" s="624"/>
      <c r="EB12" s="624"/>
      <c r="EC12" s="633"/>
    </row>
    <row r="13" spans="2:143" ht="11.25" customHeight="1" x14ac:dyDescent="0.15">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26854</v>
      </c>
      <c r="BH13" s="624"/>
      <c r="BI13" s="624"/>
      <c r="BJ13" s="624"/>
      <c r="BK13" s="624"/>
      <c r="BL13" s="624"/>
      <c r="BM13" s="624"/>
      <c r="BN13" s="625"/>
      <c r="BO13" s="626">
        <v>46.3</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95077</v>
      </c>
      <c r="CS13" s="624"/>
      <c r="CT13" s="624"/>
      <c r="CU13" s="624"/>
      <c r="CV13" s="624"/>
      <c r="CW13" s="624"/>
      <c r="CX13" s="624"/>
      <c r="CY13" s="625"/>
      <c r="CZ13" s="626">
        <v>3.5</v>
      </c>
      <c r="DA13" s="626"/>
      <c r="DB13" s="626"/>
      <c r="DC13" s="626"/>
      <c r="DD13" s="632">
        <v>71</v>
      </c>
      <c r="DE13" s="624"/>
      <c r="DF13" s="624"/>
      <c r="DG13" s="624"/>
      <c r="DH13" s="624"/>
      <c r="DI13" s="624"/>
      <c r="DJ13" s="624"/>
      <c r="DK13" s="624"/>
      <c r="DL13" s="624"/>
      <c r="DM13" s="624"/>
      <c r="DN13" s="624"/>
      <c r="DO13" s="624"/>
      <c r="DP13" s="625"/>
      <c r="DQ13" s="632">
        <v>66710</v>
      </c>
      <c r="DR13" s="624"/>
      <c r="DS13" s="624"/>
      <c r="DT13" s="624"/>
      <c r="DU13" s="624"/>
      <c r="DV13" s="624"/>
      <c r="DW13" s="624"/>
      <c r="DX13" s="624"/>
      <c r="DY13" s="624"/>
      <c r="DZ13" s="624"/>
      <c r="EA13" s="624"/>
      <c r="EB13" s="624"/>
      <c r="EC13" s="633"/>
    </row>
    <row r="14" spans="2:143" ht="11.25" customHeight="1" x14ac:dyDescent="0.15">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3398</v>
      </c>
      <c r="BH14" s="624"/>
      <c r="BI14" s="624"/>
      <c r="BJ14" s="624"/>
      <c r="BK14" s="624"/>
      <c r="BL14" s="624"/>
      <c r="BM14" s="624"/>
      <c r="BN14" s="625"/>
      <c r="BO14" s="626">
        <v>5.9</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7304</v>
      </c>
      <c r="CS14" s="624"/>
      <c r="CT14" s="624"/>
      <c r="CU14" s="624"/>
      <c r="CV14" s="624"/>
      <c r="CW14" s="624"/>
      <c r="CX14" s="624"/>
      <c r="CY14" s="625"/>
      <c r="CZ14" s="626">
        <v>0.3</v>
      </c>
      <c r="DA14" s="626"/>
      <c r="DB14" s="626"/>
      <c r="DC14" s="626"/>
      <c r="DD14" s="632" t="s">
        <v>122</v>
      </c>
      <c r="DE14" s="624"/>
      <c r="DF14" s="624"/>
      <c r="DG14" s="624"/>
      <c r="DH14" s="624"/>
      <c r="DI14" s="624"/>
      <c r="DJ14" s="624"/>
      <c r="DK14" s="624"/>
      <c r="DL14" s="624"/>
      <c r="DM14" s="624"/>
      <c r="DN14" s="624"/>
      <c r="DO14" s="624"/>
      <c r="DP14" s="625"/>
      <c r="DQ14" s="632">
        <v>6936</v>
      </c>
      <c r="DR14" s="624"/>
      <c r="DS14" s="624"/>
      <c r="DT14" s="624"/>
      <c r="DU14" s="624"/>
      <c r="DV14" s="624"/>
      <c r="DW14" s="624"/>
      <c r="DX14" s="624"/>
      <c r="DY14" s="624"/>
      <c r="DZ14" s="624"/>
      <c r="EA14" s="624"/>
      <c r="EB14" s="624"/>
      <c r="EC14" s="633"/>
    </row>
    <row r="15" spans="2:143" ht="11.25" customHeight="1" x14ac:dyDescent="0.15">
      <c r="B15" s="620" t="s">
        <v>248</v>
      </c>
      <c r="C15" s="621"/>
      <c r="D15" s="621"/>
      <c r="E15" s="621"/>
      <c r="F15" s="621"/>
      <c r="G15" s="621"/>
      <c r="H15" s="621"/>
      <c r="I15" s="621"/>
      <c r="J15" s="621"/>
      <c r="K15" s="621"/>
      <c r="L15" s="621"/>
      <c r="M15" s="621"/>
      <c r="N15" s="621"/>
      <c r="O15" s="621"/>
      <c r="P15" s="621"/>
      <c r="Q15" s="622"/>
      <c r="R15" s="623">
        <v>994</v>
      </c>
      <c r="S15" s="624"/>
      <c r="T15" s="624"/>
      <c r="U15" s="624"/>
      <c r="V15" s="624"/>
      <c r="W15" s="624"/>
      <c r="X15" s="624"/>
      <c r="Y15" s="625"/>
      <c r="Z15" s="626">
        <v>0</v>
      </c>
      <c r="AA15" s="626"/>
      <c r="AB15" s="626"/>
      <c r="AC15" s="626"/>
      <c r="AD15" s="627">
        <v>994</v>
      </c>
      <c r="AE15" s="627"/>
      <c r="AF15" s="627"/>
      <c r="AG15" s="627"/>
      <c r="AH15" s="627"/>
      <c r="AI15" s="627"/>
      <c r="AJ15" s="627"/>
      <c r="AK15" s="627"/>
      <c r="AL15" s="628">
        <v>0.1</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3022</v>
      </c>
      <c r="BH15" s="624"/>
      <c r="BI15" s="624"/>
      <c r="BJ15" s="624"/>
      <c r="BK15" s="624"/>
      <c r="BL15" s="624"/>
      <c r="BM15" s="624"/>
      <c r="BN15" s="625"/>
      <c r="BO15" s="626">
        <v>5.2</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300338</v>
      </c>
      <c r="CS15" s="624"/>
      <c r="CT15" s="624"/>
      <c r="CU15" s="624"/>
      <c r="CV15" s="624"/>
      <c r="CW15" s="624"/>
      <c r="CX15" s="624"/>
      <c r="CY15" s="625"/>
      <c r="CZ15" s="626">
        <v>11.1</v>
      </c>
      <c r="DA15" s="626"/>
      <c r="DB15" s="626"/>
      <c r="DC15" s="626"/>
      <c r="DD15" s="632">
        <v>141271</v>
      </c>
      <c r="DE15" s="624"/>
      <c r="DF15" s="624"/>
      <c r="DG15" s="624"/>
      <c r="DH15" s="624"/>
      <c r="DI15" s="624"/>
      <c r="DJ15" s="624"/>
      <c r="DK15" s="624"/>
      <c r="DL15" s="624"/>
      <c r="DM15" s="624"/>
      <c r="DN15" s="624"/>
      <c r="DO15" s="624"/>
      <c r="DP15" s="625"/>
      <c r="DQ15" s="632">
        <v>178841</v>
      </c>
      <c r="DR15" s="624"/>
      <c r="DS15" s="624"/>
      <c r="DT15" s="624"/>
      <c r="DU15" s="624"/>
      <c r="DV15" s="624"/>
      <c r="DW15" s="624"/>
      <c r="DX15" s="624"/>
      <c r="DY15" s="624"/>
      <c r="DZ15" s="624"/>
      <c r="EA15" s="624"/>
      <c r="EB15" s="624"/>
      <c r="EC15" s="633"/>
    </row>
    <row r="16" spans="2:143" ht="11.25" customHeight="1" x14ac:dyDescent="0.15">
      <c r="B16" s="620" t="s">
        <v>251</v>
      </c>
      <c r="C16" s="621"/>
      <c r="D16" s="621"/>
      <c r="E16" s="621"/>
      <c r="F16" s="621"/>
      <c r="G16" s="621"/>
      <c r="H16" s="621"/>
      <c r="I16" s="621"/>
      <c r="J16" s="621"/>
      <c r="K16" s="621"/>
      <c r="L16" s="621"/>
      <c r="M16" s="621"/>
      <c r="N16" s="621"/>
      <c r="O16" s="621"/>
      <c r="P16" s="621"/>
      <c r="Q16" s="622"/>
      <c r="R16" s="623">
        <v>1526</v>
      </c>
      <c r="S16" s="624"/>
      <c r="T16" s="624"/>
      <c r="U16" s="624"/>
      <c r="V16" s="624"/>
      <c r="W16" s="624"/>
      <c r="X16" s="624"/>
      <c r="Y16" s="625"/>
      <c r="Z16" s="626">
        <v>0.1</v>
      </c>
      <c r="AA16" s="626"/>
      <c r="AB16" s="626"/>
      <c r="AC16" s="626"/>
      <c r="AD16" s="627">
        <v>1526</v>
      </c>
      <c r="AE16" s="627"/>
      <c r="AF16" s="627"/>
      <c r="AG16" s="627"/>
      <c r="AH16" s="627"/>
      <c r="AI16" s="627"/>
      <c r="AJ16" s="627"/>
      <c r="AK16" s="627"/>
      <c r="AL16" s="628">
        <v>0.2</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254</v>
      </c>
      <c r="C17" s="621"/>
      <c r="D17" s="621"/>
      <c r="E17" s="621"/>
      <c r="F17" s="621"/>
      <c r="G17" s="621"/>
      <c r="H17" s="621"/>
      <c r="I17" s="621"/>
      <c r="J17" s="621"/>
      <c r="K17" s="621"/>
      <c r="L17" s="621"/>
      <c r="M17" s="621"/>
      <c r="N17" s="621"/>
      <c r="O17" s="621"/>
      <c r="P17" s="621"/>
      <c r="Q17" s="622"/>
      <c r="R17" s="623">
        <v>2435</v>
      </c>
      <c r="S17" s="624"/>
      <c r="T17" s="624"/>
      <c r="U17" s="624"/>
      <c r="V17" s="624"/>
      <c r="W17" s="624"/>
      <c r="X17" s="624"/>
      <c r="Y17" s="625"/>
      <c r="Z17" s="626">
        <v>0.1</v>
      </c>
      <c r="AA17" s="626"/>
      <c r="AB17" s="626"/>
      <c r="AC17" s="626"/>
      <c r="AD17" s="627">
        <v>2435</v>
      </c>
      <c r="AE17" s="627"/>
      <c r="AF17" s="627"/>
      <c r="AG17" s="627"/>
      <c r="AH17" s="627"/>
      <c r="AI17" s="627"/>
      <c r="AJ17" s="627"/>
      <c r="AK17" s="627"/>
      <c r="AL17" s="628">
        <v>0.3</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181661</v>
      </c>
      <c r="CS17" s="624"/>
      <c r="CT17" s="624"/>
      <c r="CU17" s="624"/>
      <c r="CV17" s="624"/>
      <c r="CW17" s="624"/>
      <c r="CX17" s="624"/>
      <c r="CY17" s="625"/>
      <c r="CZ17" s="626">
        <v>6.7</v>
      </c>
      <c r="DA17" s="626"/>
      <c r="DB17" s="626"/>
      <c r="DC17" s="626"/>
      <c r="DD17" s="632" t="s">
        <v>122</v>
      </c>
      <c r="DE17" s="624"/>
      <c r="DF17" s="624"/>
      <c r="DG17" s="624"/>
      <c r="DH17" s="624"/>
      <c r="DI17" s="624"/>
      <c r="DJ17" s="624"/>
      <c r="DK17" s="624"/>
      <c r="DL17" s="624"/>
      <c r="DM17" s="624"/>
      <c r="DN17" s="624"/>
      <c r="DO17" s="624"/>
      <c r="DP17" s="625"/>
      <c r="DQ17" s="632">
        <v>172714</v>
      </c>
      <c r="DR17" s="624"/>
      <c r="DS17" s="624"/>
      <c r="DT17" s="624"/>
      <c r="DU17" s="624"/>
      <c r="DV17" s="624"/>
      <c r="DW17" s="624"/>
      <c r="DX17" s="624"/>
      <c r="DY17" s="624"/>
      <c r="DZ17" s="624"/>
      <c r="EA17" s="624"/>
      <c r="EB17" s="624"/>
      <c r="EC17" s="633"/>
    </row>
    <row r="18" spans="2:133" ht="11.25" customHeight="1" x14ac:dyDescent="0.15">
      <c r="B18" s="620" t="s">
        <v>257</v>
      </c>
      <c r="C18" s="621"/>
      <c r="D18" s="621"/>
      <c r="E18" s="621"/>
      <c r="F18" s="621"/>
      <c r="G18" s="621"/>
      <c r="H18" s="621"/>
      <c r="I18" s="621"/>
      <c r="J18" s="621"/>
      <c r="K18" s="621"/>
      <c r="L18" s="621"/>
      <c r="M18" s="621"/>
      <c r="N18" s="621"/>
      <c r="O18" s="621"/>
      <c r="P18" s="621"/>
      <c r="Q18" s="622"/>
      <c r="R18" s="623">
        <v>33</v>
      </c>
      <c r="S18" s="624"/>
      <c r="T18" s="624"/>
      <c r="U18" s="624"/>
      <c r="V18" s="624"/>
      <c r="W18" s="624"/>
      <c r="X18" s="624"/>
      <c r="Y18" s="625"/>
      <c r="Z18" s="626">
        <v>0</v>
      </c>
      <c r="AA18" s="626"/>
      <c r="AB18" s="626"/>
      <c r="AC18" s="626"/>
      <c r="AD18" s="627">
        <v>33</v>
      </c>
      <c r="AE18" s="627"/>
      <c r="AF18" s="627"/>
      <c r="AG18" s="627"/>
      <c r="AH18" s="627"/>
      <c r="AI18" s="627"/>
      <c r="AJ18" s="627"/>
      <c r="AK18" s="627"/>
      <c r="AL18" s="628">
        <v>0</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v>100686</v>
      </c>
      <c r="CS18" s="624"/>
      <c r="CT18" s="624"/>
      <c r="CU18" s="624"/>
      <c r="CV18" s="624"/>
      <c r="CW18" s="624"/>
      <c r="CX18" s="624"/>
      <c r="CY18" s="625"/>
      <c r="CZ18" s="626">
        <v>3.7</v>
      </c>
      <c r="DA18" s="626"/>
      <c r="DB18" s="626"/>
      <c r="DC18" s="626"/>
      <c r="DD18" s="632" t="s">
        <v>122</v>
      </c>
      <c r="DE18" s="624"/>
      <c r="DF18" s="624"/>
      <c r="DG18" s="624"/>
      <c r="DH18" s="624"/>
      <c r="DI18" s="624"/>
      <c r="DJ18" s="624"/>
      <c r="DK18" s="624"/>
      <c r="DL18" s="624"/>
      <c r="DM18" s="624"/>
      <c r="DN18" s="624"/>
      <c r="DO18" s="624"/>
      <c r="DP18" s="625"/>
      <c r="DQ18" s="632">
        <v>100686</v>
      </c>
      <c r="DR18" s="624"/>
      <c r="DS18" s="624"/>
      <c r="DT18" s="624"/>
      <c r="DU18" s="624"/>
      <c r="DV18" s="624"/>
      <c r="DW18" s="624"/>
      <c r="DX18" s="624"/>
      <c r="DY18" s="624"/>
      <c r="DZ18" s="624"/>
      <c r="EA18" s="624"/>
      <c r="EB18" s="624"/>
      <c r="EC18" s="633"/>
    </row>
    <row r="19" spans="2:133" ht="11.25" customHeight="1" x14ac:dyDescent="0.15">
      <c r="B19" s="620" t="s">
        <v>260</v>
      </c>
      <c r="C19" s="621"/>
      <c r="D19" s="621"/>
      <c r="E19" s="621"/>
      <c r="F19" s="621"/>
      <c r="G19" s="621"/>
      <c r="H19" s="621"/>
      <c r="I19" s="621"/>
      <c r="J19" s="621"/>
      <c r="K19" s="621"/>
      <c r="L19" s="621"/>
      <c r="M19" s="621"/>
      <c r="N19" s="621"/>
      <c r="O19" s="621"/>
      <c r="P19" s="621"/>
      <c r="Q19" s="622"/>
      <c r="R19" s="623">
        <v>2402</v>
      </c>
      <c r="S19" s="624"/>
      <c r="T19" s="624"/>
      <c r="U19" s="624"/>
      <c r="V19" s="624"/>
      <c r="W19" s="624"/>
      <c r="X19" s="624"/>
      <c r="Y19" s="625"/>
      <c r="Z19" s="626">
        <v>0.1</v>
      </c>
      <c r="AA19" s="626"/>
      <c r="AB19" s="626"/>
      <c r="AC19" s="626"/>
      <c r="AD19" s="627">
        <v>2402</v>
      </c>
      <c r="AE19" s="627"/>
      <c r="AF19" s="627"/>
      <c r="AG19" s="627"/>
      <c r="AH19" s="627"/>
      <c r="AI19" s="627"/>
      <c r="AJ19" s="627"/>
      <c r="AK19" s="627"/>
      <c r="AL19" s="628">
        <v>0.3</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t="s">
        <v>122</v>
      </c>
      <c r="BH19" s="624"/>
      <c r="BI19" s="624"/>
      <c r="BJ19" s="624"/>
      <c r="BK19" s="624"/>
      <c r="BL19" s="624"/>
      <c r="BM19" s="624"/>
      <c r="BN19" s="625"/>
      <c r="BO19" s="626" t="s">
        <v>122</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263</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t="s">
        <v>122</v>
      </c>
      <c r="BH20" s="624"/>
      <c r="BI20" s="624"/>
      <c r="BJ20" s="624"/>
      <c r="BK20" s="624"/>
      <c r="BL20" s="624"/>
      <c r="BM20" s="624"/>
      <c r="BN20" s="625"/>
      <c r="BO20" s="626" t="s">
        <v>122</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2696980</v>
      </c>
      <c r="CS20" s="624"/>
      <c r="CT20" s="624"/>
      <c r="CU20" s="624"/>
      <c r="CV20" s="624"/>
      <c r="CW20" s="624"/>
      <c r="CX20" s="624"/>
      <c r="CY20" s="625"/>
      <c r="CZ20" s="626">
        <v>100</v>
      </c>
      <c r="DA20" s="626"/>
      <c r="DB20" s="626"/>
      <c r="DC20" s="626"/>
      <c r="DD20" s="632">
        <v>434802</v>
      </c>
      <c r="DE20" s="624"/>
      <c r="DF20" s="624"/>
      <c r="DG20" s="624"/>
      <c r="DH20" s="624"/>
      <c r="DI20" s="624"/>
      <c r="DJ20" s="624"/>
      <c r="DK20" s="624"/>
      <c r="DL20" s="624"/>
      <c r="DM20" s="624"/>
      <c r="DN20" s="624"/>
      <c r="DO20" s="624"/>
      <c r="DP20" s="625"/>
      <c r="DQ20" s="632">
        <v>1464368</v>
      </c>
      <c r="DR20" s="624"/>
      <c r="DS20" s="624"/>
      <c r="DT20" s="624"/>
      <c r="DU20" s="624"/>
      <c r="DV20" s="624"/>
      <c r="DW20" s="624"/>
      <c r="DX20" s="624"/>
      <c r="DY20" s="624"/>
      <c r="DZ20" s="624"/>
      <c r="EA20" s="624"/>
      <c r="EB20" s="624"/>
      <c r="EC20" s="633"/>
    </row>
    <row r="21" spans="2:133" ht="11.25" customHeight="1" x14ac:dyDescent="0.15">
      <c r="B21" s="620" t="s">
        <v>266</v>
      </c>
      <c r="C21" s="621"/>
      <c r="D21" s="621"/>
      <c r="E21" s="621"/>
      <c r="F21" s="621"/>
      <c r="G21" s="621"/>
      <c r="H21" s="621"/>
      <c r="I21" s="621"/>
      <c r="J21" s="621"/>
      <c r="K21" s="621"/>
      <c r="L21" s="621"/>
      <c r="M21" s="621"/>
      <c r="N21" s="621"/>
      <c r="O21" s="621"/>
      <c r="P21" s="621"/>
      <c r="Q21" s="622"/>
      <c r="R21" s="623">
        <v>988299</v>
      </c>
      <c r="S21" s="624"/>
      <c r="T21" s="624"/>
      <c r="U21" s="624"/>
      <c r="V21" s="624"/>
      <c r="W21" s="624"/>
      <c r="X21" s="624"/>
      <c r="Y21" s="625"/>
      <c r="Z21" s="626">
        <v>33.200000000000003</v>
      </c>
      <c r="AA21" s="626"/>
      <c r="AB21" s="626"/>
      <c r="AC21" s="626"/>
      <c r="AD21" s="627">
        <v>726678</v>
      </c>
      <c r="AE21" s="627"/>
      <c r="AF21" s="627"/>
      <c r="AG21" s="627"/>
      <c r="AH21" s="627"/>
      <c r="AI21" s="627"/>
      <c r="AJ21" s="627"/>
      <c r="AK21" s="627"/>
      <c r="AL21" s="628">
        <v>86.1</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268</v>
      </c>
      <c r="C22" s="621"/>
      <c r="D22" s="621"/>
      <c r="E22" s="621"/>
      <c r="F22" s="621"/>
      <c r="G22" s="621"/>
      <c r="H22" s="621"/>
      <c r="I22" s="621"/>
      <c r="J22" s="621"/>
      <c r="K22" s="621"/>
      <c r="L22" s="621"/>
      <c r="M22" s="621"/>
      <c r="N22" s="621"/>
      <c r="O22" s="621"/>
      <c r="P22" s="621"/>
      <c r="Q22" s="622"/>
      <c r="R22" s="623">
        <v>726678</v>
      </c>
      <c r="S22" s="624"/>
      <c r="T22" s="624"/>
      <c r="U22" s="624"/>
      <c r="V22" s="624"/>
      <c r="W22" s="624"/>
      <c r="X22" s="624"/>
      <c r="Y22" s="625"/>
      <c r="Z22" s="626">
        <v>24.4</v>
      </c>
      <c r="AA22" s="626"/>
      <c r="AB22" s="626"/>
      <c r="AC22" s="626"/>
      <c r="AD22" s="627">
        <v>726678</v>
      </c>
      <c r="AE22" s="627"/>
      <c r="AF22" s="627"/>
      <c r="AG22" s="627"/>
      <c r="AH22" s="627"/>
      <c r="AI22" s="627"/>
      <c r="AJ22" s="627"/>
      <c r="AK22" s="627"/>
      <c r="AL22" s="628">
        <v>86.1</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271</v>
      </c>
      <c r="C23" s="621"/>
      <c r="D23" s="621"/>
      <c r="E23" s="621"/>
      <c r="F23" s="621"/>
      <c r="G23" s="621"/>
      <c r="H23" s="621"/>
      <c r="I23" s="621"/>
      <c r="J23" s="621"/>
      <c r="K23" s="621"/>
      <c r="L23" s="621"/>
      <c r="M23" s="621"/>
      <c r="N23" s="621"/>
      <c r="O23" s="621"/>
      <c r="P23" s="621"/>
      <c r="Q23" s="622"/>
      <c r="R23" s="623">
        <v>261621</v>
      </c>
      <c r="S23" s="624"/>
      <c r="T23" s="624"/>
      <c r="U23" s="624"/>
      <c r="V23" s="624"/>
      <c r="W23" s="624"/>
      <c r="X23" s="624"/>
      <c r="Y23" s="625"/>
      <c r="Z23" s="626">
        <v>8.8000000000000007</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0" t="s">
        <v>276</v>
      </c>
      <c r="DM23" s="651"/>
      <c r="DN23" s="651"/>
      <c r="DO23" s="651"/>
      <c r="DP23" s="651"/>
      <c r="DQ23" s="651"/>
      <c r="DR23" s="651"/>
      <c r="DS23" s="651"/>
      <c r="DT23" s="651"/>
      <c r="DU23" s="651"/>
      <c r="DV23" s="652"/>
      <c r="DW23" s="605" t="s">
        <v>277</v>
      </c>
      <c r="DX23" s="606"/>
      <c r="DY23" s="606"/>
      <c r="DZ23" s="606"/>
      <c r="EA23" s="606"/>
      <c r="EB23" s="606"/>
      <c r="EC23" s="607"/>
    </row>
    <row r="24" spans="2:133" ht="11.25" customHeight="1" x14ac:dyDescent="0.15">
      <c r="B24" s="620" t="s">
        <v>278</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659702</v>
      </c>
      <c r="CS24" s="613"/>
      <c r="CT24" s="613"/>
      <c r="CU24" s="613"/>
      <c r="CV24" s="613"/>
      <c r="CW24" s="613"/>
      <c r="CX24" s="613"/>
      <c r="CY24" s="614"/>
      <c r="CZ24" s="617">
        <v>24.5</v>
      </c>
      <c r="DA24" s="618"/>
      <c r="DB24" s="618"/>
      <c r="DC24" s="634"/>
      <c r="DD24" s="657">
        <v>543452</v>
      </c>
      <c r="DE24" s="613"/>
      <c r="DF24" s="613"/>
      <c r="DG24" s="613"/>
      <c r="DH24" s="613"/>
      <c r="DI24" s="613"/>
      <c r="DJ24" s="613"/>
      <c r="DK24" s="614"/>
      <c r="DL24" s="657">
        <v>480788</v>
      </c>
      <c r="DM24" s="613"/>
      <c r="DN24" s="613"/>
      <c r="DO24" s="613"/>
      <c r="DP24" s="613"/>
      <c r="DQ24" s="613"/>
      <c r="DR24" s="613"/>
      <c r="DS24" s="613"/>
      <c r="DT24" s="613"/>
      <c r="DU24" s="613"/>
      <c r="DV24" s="614"/>
      <c r="DW24" s="617">
        <v>56.9</v>
      </c>
      <c r="DX24" s="618"/>
      <c r="DY24" s="618"/>
      <c r="DZ24" s="618"/>
      <c r="EA24" s="618"/>
      <c r="EB24" s="618"/>
      <c r="EC24" s="619"/>
    </row>
    <row r="25" spans="2:133" ht="11.25" customHeight="1" x14ac:dyDescent="0.15">
      <c r="B25" s="620" t="s">
        <v>281</v>
      </c>
      <c r="C25" s="621"/>
      <c r="D25" s="621"/>
      <c r="E25" s="621"/>
      <c r="F25" s="621"/>
      <c r="G25" s="621"/>
      <c r="H25" s="621"/>
      <c r="I25" s="621"/>
      <c r="J25" s="621"/>
      <c r="K25" s="621"/>
      <c r="L25" s="621"/>
      <c r="M25" s="621"/>
      <c r="N25" s="621"/>
      <c r="O25" s="621"/>
      <c r="P25" s="621"/>
      <c r="Q25" s="622"/>
      <c r="R25" s="623">
        <v>1077782</v>
      </c>
      <c r="S25" s="624"/>
      <c r="T25" s="624"/>
      <c r="U25" s="624"/>
      <c r="V25" s="624"/>
      <c r="W25" s="624"/>
      <c r="X25" s="624"/>
      <c r="Y25" s="625"/>
      <c r="Z25" s="626">
        <v>36.200000000000003</v>
      </c>
      <c r="AA25" s="626"/>
      <c r="AB25" s="626"/>
      <c r="AC25" s="626"/>
      <c r="AD25" s="627">
        <v>816161</v>
      </c>
      <c r="AE25" s="627"/>
      <c r="AF25" s="627"/>
      <c r="AG25" s="627"/>
      <c r="AH25" s="627"/>
      <c r="AI25" s="627"/>
      <c r="AJ25" s="627"/>
      <c r="AK25" s="627"/>
      <c r="AL25" s="628">
        <v>96.7</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428076</v>
      </c>
      <c r="CS25" s="653"/>
      <c r="CT25" s="653"/>
      <c r="CU25" s="653"/>
      <c r="CV25" s="653"/>
      <c r="CW25" s="653"/>
      <c r="CX25" s="653"/>
      <c r="CY25" s="654"/>
      <c r="CZ25" s="628">
        <v>15.9</v>
      </c>
      <c r="DA25" s="655"/>
      <c r="DB25" s="655"/>
      <c r="DC25" s="658"/>
      <c r="DD25" s="632">
        <v>349579</v>
      </c>
      <c r="DE25" s="653"/>
      <c r="DF25" s="653"/>
      <c r="DG25" s="653"/>
      <c r="DH25" s="653"/>
      <c r="DI25" s="653"/>
      <c r="DJ25" s="653"/>
      <c r="DK25" s="654"/>
      <c r="DL25" s="632">
        <v>288492</v>
      </c>
      <c r="DM25" s="653"/>
      <c r="DN25" s="653"/>
      <c r="DO25" s="653"/>
      <c r="DP25" s="653"/>
      <c r="DQ25" s="653"/>
      <c r="DR25" s="653"/>
      <c r="DS25" s="653"/>
      <c r="DT25" s="653"/>
      <c r="DU25" s="653"/>
      <c r="DV25" s="654"/>
      <c r="DW25" s="628">
        <v>34.1</v>
      </c>
      <c r="DX25" s="655"/>
      <c r="DY25" s="655"/>
      <c r="DZ25" s="655"/>
      <c r="EA25" s="655"/>
      <c r="EB25" s="655"/>
      <c r="EC25" s="656"/>
    </row>
    <row r="26" spans="2:133" ht="11.25" customHeight="1" x14ac:dyDescent="0.15">
      <c r="B26" s="620" t="s">
        <v>284</v>
      </c>
      <c r="C26" s="621"/>
      <c r="D26" s="621"/>
      <c r="E26" s="621"/>
      <c r="F26" s="621"/>
      <c r="G26" s="621"/>
      <c r="H26" s="621"/>
      <c r="I26" s="621"/>
      <c r="J26" s="621"/>
      <c r="K26" s="621"/>
      <c r="L26" s="621"/>
      <c r="M26" s="621"/>
      <c r="N26" s="621"/>
      <c r="O26" s="621"/>
      <c r="P26" s="621"/>
      <c r="Q26" s="622"/>
      <c r="R26" s="623" t="s">
        <v>122</v>
      </c>
      <c r="S26" s="624"/>
      <c r="T26" s="624"/>
      <c r="U26" s="624"/>
      <c r="V26" s="624"/>
      <c r="W26" s="624"/>
      <c r="X26" s="624"/>
      <c r="Y26" s="625"/>
      <c r="Z26" s="626" t="s">
        <v>122</v>
      </c>
      <c r="AA26" s="626"/>
      <c r="AB26" s="626"/>
      <c r="AC26" s="626"/>
      <c r="AD26" s="627" t="s">
        <v>122</v>
      </c>
      <c r="AE26" s="627"/>
      <c r="AF26" s="627"/>
      <c r="AG26" s="627"/>
      <c r="AH26" s="627"/>
      <c r="AI26" s="627"/>
      <c r="AJ26" s="627"/>
      <c r="AK26" s="627"/>
      <c r="AL26" s="628" t="s">
        <v>122</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150603</v>
      </c>
      <c r="CS26" s="624"/>
      <c r="CT26" s="624"/>
      <c r="CU26" s="624"/>
      <c r="CV26" s="624"/>
      <c r="CW26" s="624"/>
      <c r="CX26" s="624"/>
      <c r="CY26" s="625"/>
      <c r="CZ26" s="628">
        <v>5.6</v>
      </c>
      <c r="DA26" s="655"/>
      <c r="DB26" s="655"/>
      <c r="DC26" s="658"/>
      <c r="DD26" s="632">
        <v>127209</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5"/>
      <c r="DY26" s="655"/>
      <c r="DZ26" s="655"/>
      <c r="EA26" s="655"/>
      <c r="EB26" s="655"/>
      <c r="EC26" s="656"/>
    </row>
    <row r="27" spans="2:133" ht="11.25" customHeight="1" x14ac:dyDescent="0.15">
      <c r="B27" s="620" t="s">
        <v>287</v>
      </c>
      <c r="C27" s="621"/>
      <c r="D27" s="621"/>
      <c r="E27" s="621"/>
      <c r="F27" s="621"/>
      <c r="G27" s="621"/>
      <c r="H27" s="621"/>
      <c r="I27" s="621"/>
      <c r="J27" s="621"/>
      <c r="K27" s="621"/>
      <c r="L27" s="621"/>
      <c r="M27" s="621"/>
      <c r="N27" s="621"/>
      <c r="O27" s="621"/>
      <c r="P27" s="621"/>
      <c r="Q27" s="622"/>
      <c r="R27" s="623">
        <v>1898</v>
      </c>
      <c r="S27" s="624"/>
      <c r="T27" s="624"/>
      <c r="U27" s="624"/>
      <c r="V27" s="624"/>
      <c r="W27" s="624"/>
      <c r="X27" s="624"/>
      <c r="Y27" s="625"/>
      <c r="Z27" s="626">
        <v>0.1</v>
      </c>
      <c r="AA27" s="626"/>
      <c r="AB27" s="626"/>
      <c r="AC27" s="626"/>
      <c r="AD27" s="627">
        <v>246</v>
      </c>
      <c r="AE27" s="627"/>
      <c r="AF27" s="627"/>
      <c r="AG27" s="627"/>
      <c r="AH27" s="627"/>
      <c r="AI27" s="627"/>
      <c r="AJ27" s="627"/>
      <c r="AK27" s="627"/>
      <c r="AL27" s="628">
        <v>0</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58047</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49965</v>
      </c>
      <c r="CS27" s="653"/>
      <c r="CT27" s="653"/>
      <c r="CU27" s="653"/>
      <c r="CV27" s="653"/>
      <c r="CW27" s="653"/>
      <c r="CX27" s="653"/>
      <c r="CY27" s="654"/>
      <c r="CZ27" s="628">
        <v>1.9</v>
      </c>
      <c r="DA27" s="655"/>
      <c r="DB27" s="655"/>
      <c r="DC27" s="658"/>
      <c r="DD27" s="632">
        <v>21159</v>
      </c>
      <c r="DE27" s="653"/>
      <c r="DF27" s="653"/>
      <c r="DG27" s="653"/>
      <c r="DH27" s="653"/>
      <c r="DI27" s="653"/>
      <c r="DJ27" s="653"/>
      <c r="DK27" s="654"/>
      <c r="DL27" s="632">
        <v>19582</v>
      </c>
      <c r="DM27" s="653"/>
      <c r="DN27" s="653"/>
      <c r="DO27" s="653"/>
      <c r="DP27" s="653"/>
      <c r="DQ27" s="653"/>
      <c r="DR27" s="653"/>
      <c r="DS27" s="653"/>
      <c r="DT27" s="653"/>
      <c r="DU27" s="653"/>
      <c r="DV27" s="654"/>
      <c r="DW27" s="628">
        <v>2.2999999999999998</v>
      </c>
      <c r="DX27" s="655"/>
      <c r="DY27" s="655"/>
      <c r="DZ27" s="655"/>
      <c r="EA27" s="655"/>
      <c r="EB27" s="655"/>
      <c r="EC27" s="656"/>
    </row>
    <row r="28" spans="2:133" ht="11.25" customHeight="1" x14ac:dyDescent="0.15">
      <c r="B28" s="620" t="s">
        <v>290</v>
      </c>
      <c r="C28" s="621"/>
      <c r="D28" s="621"/>
      <c r="E28" s="621"/>
      <c r="F28" s="621"/>
      <c r="G28" s="621"/>
      <c r="H28" s="621"/>
      <c r="I28" s="621"/>
      <c r="J28" s="621"/>
      <c r="K28" s="621"/>
      <c r="L28" s="621"/>
      <c r="M28" s="621"/>
      <c r="N28" s="621"/>
      <c r="O28" s="621"/>
      <c r="P28" s="621"/>
      <c r="Q28" s="622"/>
      <c r="R28" s="623">
        <v>12489</v>
      </c>
      <c r="S28" s="624"/>
      <c r="T28" s="624"/>
      <c r="U28" s="624"/>
      <c r="V28" s="624"/>
      <c r="W28" s="624"/>
      <c r="X28" s="624"/>
      <c r="Y28" s="625"/>
      <c r="Z28" s="626">
        <v>0.4</v>
      </c>
      <c r="AA28" s="626"/>
      <c r="AB28" s="626"/>
      <c r="AC28" s="626"/>
      <c r="AD28" s="627">
        <v>786</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181661</v>
      </c>
      <c r="CS28" s="624"/>
      <c r="CT28" s="624"/>
      <c r="CU28" s="624"/>
      <c r="CV28" s="624"/>
      <c r="CW28" s="624"/>
      <c r="CX28" s="624"/>
      <c r="CY28" s="625"/>
      <c r="CZ28" s="628">
        <v>6.7</v>
      </c>
      <c r="DA28" s="655"/>
      <c r="DB28" s="655"/>
      <c r="DC28" s="658"/>
      <c r="DD28" s="632">
        <v>172714</v>
      </c>
      <c r="DE28" s="624"/>
      <c r="DF28" s="624"/>
      <c r="DG28" s="624"/>
      <c r="DH28" s="624"/>
      <c r="DI28" s="624"/>
      <c r="DJ28" s="624"/>
      <c r="DK28" s="625"/>
      <c r="DL28" s="632">
        <v>172714</v>
      </c>
      <c r="DM28" s="624"/>
      <c r="DN28" s="624"/>
      <c r="DO28" s="624"/>
      <c r="DP28" s="624"/>
      <c r="DQ28" s="624"/>
      <c r="DR28" s="624"/>
      <c r="DS28" s="624"/>
      <c r="DT28" s="624"/>
      <c r="DU28" s="624"/>
      <c r="DV28" s="625"/>
      <c r="DW28" s="628">
        <v>20.399999999999999</v>
      </c>
      <c r="DX28" s="655"/>
      <c r="DY28" s="655"/>
      <c r="DZ28" s="655"/>
      <c r="EA28" s="655"/>
      <c r="EB28" s="655"/>
      <c r="EC28" s="656"/>
    </row>
    <row r="29" spans="2:133" ht="11.25" customHeight="1" x14ac:dyDescent="0.15">
      <c r="B29" s="620" t="s">
        <v>292</v>
      </c>
      <c r="C29" s="621"/>
      <c r="D29" s="621"/>
      <c r="E29" s="621"/>
      <c r="F29" s="621"/>
      <c r="G29" s="621"/>
      <c r="H29" s="621"/>
      <c r="I29" s="621"/>
      <c r="J29" s="621"/>
      <c r="K29" s="621"/>
      <c r="L29" s="621"/>
      <c r="M29" s="621"/>
      <c r="N29" s="621"/>
      <c r="O29" s="621"/>
      <c r="P29" s="621"/>
      <c r="Q29" s="622"/>
      <c r="R29" s="623">
        <v>620</v>
      </c>
      <c r="S29" s="624"/>
      <c r="T29" s="624"/>
      <c r="U29" s="624"/>
      <c r="V29" s="624"/>
      <c r="W29" s="624"/>
      <c r="X29" s="624"/>
      <c r="Y29" s="625"/>
      <c r="Z29" s="626">
        <v>0</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181661</v>
      </c>
      <c r="CS29" s="653"/>
      <c r="CT29" s="653"/>
      <c r="CU29" s="653"/>
      <c r="CV29" s="653"/>
      <c r="CW29" s="653"/>
      <c r="CX29" s="653"/>
      <c r="CY29" s="654"/>
      <c r="CZ29" s="628">
        <v>6.7</v>
      </c>
      <c r="DA29" s="655"/>
      <c r="DB29" s="655"/>
      <c r="DC29" s="658"/>
      <c r="DD29" s="632">
        <v>172714</v>
      </c>
      <c r="DE29" s="653"/>
      <c r="DF29" s="653"/>
      <c r="DG29" s="653"/>
      <c r="DH29" s="653"/>
      <c r="DI29" s="653"/>
      <c r="DJ29" s="653"/>
      <c r="DK29" s="654"/>
      <c r="DL29" s="632">
        <v>172714</v>
      </c>
      <c r="DM29" s="653"/>
      <c r="DN29" s="653"/>
      <c r="DO29" s="653"/>
      <c r="DP29" s="653"/>
      <c r="DQ29" s="653"/>
      <c r="DR29" s="653"/>
      <c r="DS29" s="653"/>
      <c r="DT29" s="653"/>
      <c r="DU29" s="653"/>
      <c r="DV29" s="654"/>
      <c r="DW29" s="628">
        <v>20.399999999999999</v>
      </c>
      <c r="DX29" s="655"/>
      <c r="DY29" s="655"/>
      <c r="DZ29" s="655"/>
      <c r="EA29" s="655"/>
      <c r="EB29" s="655"/>
      <c r="EC29" s="656"/>
    </row>
    <row r="30" spans="2:133" ht="11.25" customHeight="1" x14ac:dyDescent="0.15">
      <c r="B30" s="620" t="s">
        <v>294</v>
      </c>
      <c r="C30" s="621"/>
      <c r="D30" s="621"/>
      <c r="E30" s="621"/>
      <c r="F30" s="621"/>
      <c r="G30" s="621"/>
      <c r="H30" s="621"/>
      <c r="I30" s="621"/>
      <c r="J30" s="621"/>
      <c r="K30" s="621"/>
      <c r="L30" s="621"/>
      <c r="M30" s="621"/>
      <c r="N30" s="621"/>
      <c r="O30" s="621"/>
      <c r="P30" s="621"/>
      <c r="Q30" s="622"/>
      <c r="R30" s="623">
        <v>654107</v>
      </c>
      <c r="S30" s="624"/>
      <c r="T30" s="624"/>
      <c r="U30" s="624"/>
      <c r="V30" s="624"/>
      <c r="W30" s="624"/>
      <c r="X30" s="624"/>
      <c r="Y30" s="625"/>
      <c r="Z30" s="626">
        <v>22</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165011</v>
      </c>
      <c r="CS30" s="624"/>
      <c r="CT30" s="624"/>
      <c r="CU30" s="624"/>
      <c r="CV30" s="624"/>
      <c r="CW30" s="624"/>
      <c r="CX30" s="624"/>
      <c r="CY30" s="625"/>
      <c r="CZ30" s="628">
        <v>6.1</v>
      </c>
      <c r="DA30" s="655"/>
      <c r="DB30" s="655"/>
      <c r="DC30" s="658"/>
      <c r="DD30" s="632">
        <v>156064</v>
      </c>
      <c r="DE30" s="624"/>
      <c r="DF30" s="624"/>
      <c r="DG30" s="624"/>
      <c r="DH30" s="624"/>
      <c r="DI30" s="624"/>
      <c r="DJ30" s="624"/>
      <c r="DK30" s="625"/>
      <c r="DL30" s="632">
        <v>156064</v>
      </c>
      <c r="DM30" s="624"/>
      <c r="DN30" s="624"/>
      <c r="DO30" s="624"/>
      <c r="DP30" s="624"/>
      <c r="DQ30" s="624"/>
      <c r="DR30" s="624"/>
      <c r="DS30" s="624"/>
      <c r="DT30" s="624"/>
      <c r="DU30" s="624"/>
      <c r="DV30" s="625"/>
      <c r="DW30" s="628">
        <v>18.5</v>
      </c>
      <c r="DX30" s="655"/>
      <c r="DY30" s="655"/>
      <c r="DZ30" s="655"/>
      <c r="EA30" s="655"/>
      <c r="EB30" s="655"/>
      <c r="EC30" s="656"/>
    </row>
    <row r="31" spans="2:133" ht="11.25" customHeight="1" x14ac:dyDescent="0.15">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299</v>
      </c>
      <c r="AQ31" s="672"/>
      <c r="AR31" s="672"/>
      <c r="AS31" s="672"/>
      <c r="AT31" s="677" t="s">
        <v>300</v>
      </c>
      <c r="AU31" s="206"/>
      <c r="AV31" s="206"/>
      <c r="AW31" s="206"/>
      <c r="AX31" s="609" t="s">
        <v>178</v>
      </c>
      <c r="AY31" s="610"/>
      <c r="AZ31" s="610"/>
      <c r="BA31" s="610"/>
      <c r="BB31" s="610"/>
      <c r="BC31" s="610"/>
      <c r="BD31" s="610"/>
      <c r="BE31" s="610"/>
      <c r="BF31" s="611"/>
      <c r="BG31" s="670">
        <v>95.1</v>
      </c>
      <c r="BH31" s="667"/>
      <c r="BI31" s="667"/>
      <c r="BJ31" s="667"/>
      <c r="BK31" s="667"/>
      <c r="BL31" s="667"/>
      <c r="BM31" s="618">
        <v>78.900000000000006</v>
      </c>
      <c r="BN31" s="667"/>
      <c r="BO31" s="667"/>
      <c r="BP31" s="667"/>
      <c r="BQ31" s="668"/>
      <c r="BR31" s="670">
        <v>95.1</v>
      </c>
      <c r="BS31" s="667"/>
      <c r="BT31" s="667"/>
      <c r="BU31" s="667"/>
      <c r="BV31" s="667"/>
      <c r="BW31" s="667"/>
      <c r="BX31" s="618">
        <v>79.900000000000006</v>
      </c>
      <c r="BY31" s="667"/>
      <c r="BZ31" s="667"/>
      <c r="CA31" s="667"/>
      <c r="CB31" s="668"/>
      <c r="CD31" s="663"/>
      <c r="CE31" s="664"/>
      <c r="CF31" s="620" t="s">
        <v>301</v>
      </c>
      <c r="CG31" s="621"/>
      <c r="CH31" s="621"/>
      <c r="CI31" s="621"/>
      <c r="CJ31" s="621"/>
      <c r="CK31" s="621"/>
      <c r="CL31" s="621"/>
      <c r="CM31" s="621"/>
      <c r="CN31" s="621"/>
      <c r="CO31" s="621"/>
      <c r="CP31" s="621"/>
      <c r="CQ31" s="622"/>
      <c r="CR31" s="623">
        <v>16650</v>
      </c>
      <c r="CS31" s="653"/>
      <c r="CT31" s="653"/>
      <c r="CU31" s="653"/>
      <c r="CV31" s="653"/>
      <c r="CW31" s="653"/>
      <c r="CX31" s="653"/>
      <c r="CY31" s="654"/>
      <c r="CZ31" s="628">
        <v>0.6</v>
      </c>
      <c r="DA31" s="655"/>
      <c r="DB31" s="655"/>
      <c r="DC31" s="658"/>
      <c r="DD31" s="632">
        <v>16650</v>
      </c>
      <c r="DE31" s="653"/>
      <c r="DF31" s="653"/>
      <c r="DG31" s="653"/>
      <c r="DH31" s="653"/>
      <c r="DI31" s="653"/>
      <c r="DJ31" s="653"/>
      <c r="DK31" s="654"/>
      <c r="DL31" s="632">
        <v>16650</v>
      </c>
      <c r="DM31" s="653"/>
      <c r="DN31" s="653"/>
      <c r="DO31" s="653"/>
      <c r="DP31" s="653"/>
      <c r="DQ31" s="653"/>
      <c r="DR31" s="653"/>
      <c r="DS31" s="653"/>
      <c r="DT31" s="653"/>
      <c r="DU31" s="653"/>
      <c r="DV31" s="654"/>
      <c r="DW31" s="628">
        <v>2</v>
      </c>
      <c r="DX31" s="655"/>
      <c r="DY31" s="655"/>
      <c r="DZ31" s="655"/>
      <c r="EA31" s="655"/>
      <c r="EB31" s="655"/>
      <c r="EC31" s="656"/>
    </row>
    <row r="32" spans="2:133" ht="11.25" customHeight="1" x14ac:dyDescent="0.15">
      <c r="B32" s="620" t="s">
        <v>302</v>
      </c>
      <c r="C32" s="621"/>
      <c r="D32" s="621"/>
      <c r="E32" s="621"/>
      <c r="F32" s="621"/>
      <c r="G32" s="621"/>
      <c r="H32" s="621"/>
      <c r="I32" s="621"/>
      <c r="J32" s="621"/>
      <c r="K32" s="621"/>
      <c r="L32" s="621"/>
      <c r="M32" s="621"/>
      <c r="N32" s="621"/>
      <c r="O32" s="621"/>
      <c r="P32" s="621"/>
      <c r="Q32" s="622"/>
      <c r="R32" s="623">
        <v>242213</v>
      </c>
      <c r="S32" s="624"/>
      <c r="T32" s="624"/>
      <c r="U32" s="624"/>
      <c r="V32" s="624"/>
      <c r="W32" s="624"/>
      <c r="X32" s="624"/>
      <c r="Y32" s="625"/>
      <c r="Z32" s="626">
        <v>8.1</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303</v>
      </c>
      <c r="AX32" s="620" t="s">
        <v>304</v>
      </c>
      <c r="AY32" s="621"/>
      <c r="AZ32" s="621"/>
      <c r="BA32" s="621"/>
      <c r="BB32" s="621"/>
      <c r="BC32" s="621"/>
      <c r="BD32" s="621"/>
      <c r="BE32" s="621"/>
      <c r="BF32" s="622"/>
      <c r="BG32" s="680">
        <v>98</v>
      </c>
      <c r="BH32" s="653"/>
      <c r="BI32" s="653"/>
      <c r="BJ32" s="653"/>
      <c r="BK32" s="653"/>
      <c r="BL32" s="653"/>
      <c r="BM32" s="629">
        <v>95.6</v>
      </c>
      <c r="BN32" s="653"/>
      <c r="BO32" s="653"/>
      <c r="BP32" s="653"/>
      <c r="BQ32" s="669"/>
      <c r="BR32" s="680">
        <v>97.9</v>
      </c>
      <c r="BS32" s="653"/>
      <c r="BT32" s="653"/>
      <c r="BU32" s="653"/>
      <c r="BV32" s="653"/>
      <c r="BW32" s="653"/>
      <c r="BX32" s="629">
        <v>94.8</v>
      </c>
      <c r="BY32" s="653"/>
      <c r="BZ32" s="653"/>
      <c r="CA32" s="653"/>
      <c r="CB32" s="669"/>
      <c r="CD32" s="665"/>
      <c r="CE32" s="666"/>
      <c r="CF32" s="620" t="s">
        <v>305</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5"/>
      <c r="DB32" s="655"/>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5"/>
      <c r="DY32" s="655"/>
      <c r="DZ32" s="655"/>
      <c r="EA32" s="655"/>
      <c r="EB32" s="655"/>
      <c r="EC32" s="656"/>
    </row>
    <row r="33" spans="2:133" ht="11.25" customHeight="1" x14ac:dyDescent="0.15">
      <c r="B33" s="620" t="s">
        <v>306</v>
      </c>
      <c r="C33" s="621"/>
      <c r="D33" s="621"/>
      <c r="E33" s="621"/>
      <c r="F33" s="621"/>
      <c r="G33" s="621"/>
      <c r="H33" s="621"/>
      <c r="I33" s="621"/>
      <c r="J33" s="621"/>
      <c r="K33" s="621"/>
      <c r="L33" s="621"/>
      <c r="M33" s="621"/>
      <c r="N33" s="621"/>
      <c r="O33" s="621"/>
      <c r="P33" s="621"/>
      <c r="Q33" s="622"/>
      <c r="R33" s="623">
        <v>15483</v>
      </c>
      <c r="S33" s="624"/>
      <c r="T33" s="624"/>
      <c r="U33" s="624"/>
      <c r="V33" s="624"/>
      <c r="W33" s="624"/>
      <c r="X33" s="624"/>
      <c r="Y33" s="625"/>
      <c r="Z33" s="626">
        <v>0.5</v>
      </c>
      <c r="AA33" s="626"/>
      <c r="AB33" s="626"/>
      <c r="AC33" s="626"/>
      <c r="AD33" s="627">
        <v>12808</v>
      </c>
      <c r="AE33" s="627"/>
      <c r="AF33" s="627"/>
      <c r="AG33" s="627"/>
      <c r="AH33" s="627"/>
      <c r="AI33" s="627"/>
      <c r="AJ33" s="627"/>
      <c r="AK33" s="627"/>
      <c r="AL33" s="628">
        <v>1.5</v>
      </c>
      <c r="AM33" s="629"/>
      <c r="AN33" s="629"/>
      <c r="AO33" s="630"/>
      <c r="AP33" s="675"/>
      <c r="AQ33" s="676"/>
      <c r="AR33" s="676"/>
      <c r="AS33" s="676"/>
      <c r="AT33" s="679"/>
      <c r="AU33" s="207"/>
      <c r="AV33" s="207"/>
      <c r="AW33" s="207"/>
      <c r="AX33" s="644" t="s">
        <v>307</v>
      </c>
      <c r="AY33" s="645"/>
      <c r="AZ33" s="645"/>
      <c r="BA33" s="645"/>
      <c r="BB33" s="645"/>
      <c r="BC33" s="645"/>
      <c r="BD33" s="645"/>
      <c r="BE33" s="645"/>
      <c r="BF33" s="646"/>
      <c r="BG33" s="681">
        <v>92.2</v>
      </c>
      <c r="BH33" s="682"/>
      <c r="BI33" s="682"/>
      <c r="BJ33" s="682"/>
      <c r="BK33" s="682"/>
      <c r="BL33" s="682"/>
      <c r="BM33" s="683">
        <v>65.7</v>
      </c>
      <c r="BN33" s="682"/>
      <c r="BO33" s="682"/>
      <c r="BP33" s="682"/>
      <c r="BQ33" s="684"/>
      <c r="BR33" s="681">
        <v>91.7</v>
      </c>
      <c r="BS33" s="682"/>
      <c r="BT33" s="682"/>
      <c r="BU33" s="682"/>
      <c r="BV33" s="682"/>
      <c r="BW33" s="682"/>
      <c r="BX33" s="683">
        <v>67.8</v>
      </c>
      <c r="BY33" s="682"/>
      <c r="BZ33" s="682"/>
      <c r="CA33" s="682"/>
      <c r="CB33" s="684"/>
      <c r="CD33" s="620" t="s">
        <v>308</v>
      </c>
      <c r="CE33" s="621"/>
      <c r="CF33" s="621"/>
      <c r="CG33" s="621"/>
      <c r="CH33" s="621"/>
      <c r="CI33" s="621"/>
      <c r="CJ33" s="621"/>
      <c r="CK33" s="621"/>
      <c r="CL33" s="621"/>
      <c r="CM33" s="621"/>
      <c r="CN33" s="621"/>
      <c r="CO33" s="621"/>
      <c r="CP33" s="621"/>
      <c r="CQ33" s="622"/>
      <c r="CR33" s="623">
        <v>1602476</v>
      </c>
      <c r="CS33" s="653"/>
      <c r="CT33" s="653"/>
      <c r="CU33" s="653"/>
      <c r="CV33" s="653"/>
      <c r="CW33" s="653"/>
      <c r="CX33" s="653"/>
      <c r="CY33" s="654"/>
      <c r="CZ33" s="628">
        <v>59.4</v>
      </c>
      <c r="DA33" s="655"/>
      <c r="DB33" s="655"/>
      <c r="DC33" s="658"/>
      <c r="DD33" s="632">
        <v>781842</v>
      </c>
      <c r="DE33" s="653"/>
      <c r="DF33" s="653"/>
      <c r="DG33" s="653"/>
      <c r="DH33" s="653"/>
      <c r="DI33" s="653"/>
      <c r="DJ33" s="653"/>
      <c r="DK33" s="654"/>
      <c r="DL33" s="632">
        <v>321728</v>
      </c>
      <c r="DM33" s="653"/>
      <c r="DN33" s="653"/>
      <c r="DO33" s="653"/>
      <c r="DP33" s="653"/>
      <c r="DQ33" s="653"/>
      <c r="DR33" s="653"/>
      <c r="DS33" s="653"/>
      <c r="DT33" s="653"/>
      <c r="DU33" s="653"/>
      <c r="DV33" s="654"/>
      <c r="DW33" s="628">
        <v>38.1</v>
      </c>
      <c r="DX33" s="655"/>
      <c r="DY33" s="655"/>
      <c r="DZ33" s="655"/>
      <c r="EA33" s="655"/>
      <c r="EB33" s="655"/>
      <c r="EC33" s="656"/>
    </row>
    <row r="34" spans="2:133" ht="11.25" customHeight="1" x14ac:dyDescent="0.15">
      <c r="B34" s="620" t="s">
        <v>309</v>
      </c>
      <c r="C34" s="621"/>
      <c r="D34" s="621"/>
      <c r="E34" s="621"/>
      <c r="F34" s="621"/>
      <c r="G34" s="621"/>
      <c r="H34" s="621"/>
      <c r="I34" s="621"/>
      <c r="J34" s="621"/>
      <c r="K34" s="621"/>
      <c r="L34" s="621"/>
      <c r="M34" s="621"/>
      <c r="N34" s="621"/>
      <c r="O34" s="621"/>
      <c r="P34" s="621"/>
      <c r="Q34" s="622"/>
      <c r="R34" s="623">
        <v>612</v>
      </c>
      <c r="S34" s="624"/>
      <c r="T34" s="624"/>
      <c r="U34" s="624"/>
      <c r="V34" s="624"/>
      <c r="W34" s="624"/>
      <c r="X34" s="624"/>
      <c r="Y34" s="625"/>
      <c r="Z34" s="626">
        <v>0</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396803</v>
      </c>
      <c r="CS34" s="624"/>
      <c r="CT34" s="624"/>
      <c r="CU34" s="624"/>
      <c r="CV34" s="624"/>
      <c r="CW34" s="624"/>
      <c r="CX34" s="624"/>
      <c r="CY34" s="625"/>
      <c r="CZ34" s="628">
        <v>14.7</v>
      </c>
      <c r="DA34" s="655"/>
      <c r="DB34" s="655"/>
      <c r="DC34" s="658"/>
      <c r="DD34" s="632">
        <v>272414</v>
      </c>
      <c r="DE34" s="624"/>
      <c r="DF34" s="624"/>
      <c r="DG34" s="624"/>
      <c r="DH34" s="624"/>
      <c r="DI34" s="624"/>
      <c r="DJ34" s="624"/>
      <c r="DK34" s="625"/>
      <c r="DL34" s="632">
        <v>174873</v>
      </c>
      <c r="DM34" s="624"/>
      <c r="DN34" s="624"/>
      <c r="DO34" s="624"/>
      <c r="DP34" s="624"/>
      <c r="DQ34" s="624"/>
      <c r="DR34" s="624"/>
      <c r="DS34" s="624"/>
      <c r="DT34" s="624"/>
      <c r="DU34" s="624"/>
      <c r="DV34" s="625"/>
      <c r="DW34" s="628">
        <v>20.7</v>
      </c>
      <c r="DX34" s="655"/>
      <c r="DY34" s="655"/>
      <c r="DZ34" s="655"/>
      <c r="EA34" s="655"/>
      <c r="EB34" s="655"/>
      <c r="EC34" s="656"/>
    </row>
    <row r="35" spans="2:133" ht="11.25" customHeight="1" x14ac:dyDescent="0.15">
      <c r="B35" s="620" t="s">
        <v>311</v>
      </c>
      <c r="C35" s="621"/>
      <c r="D35" s="621"/>
      <c r="E35" s="621"/>
      <c r="F35" s="621"/>
      <c r="G35" s="621"/>
      <c r="H35" s="621"/>
      <c r="I35" s="621"/>
      <c r="J35" s="621"/>
      <c r="K35" s="621"/>
      <c r="L35" s="621"/>
      <c r="M35" s="621"/>
      <c r="N35" s="621"/>
      <c r="O35" s="621"/>
      <c r="P35" s="621"/>
      <c r="Q35" s="622"/>
      <c r="R35" s="623">
        <v>321836</v>
      </c>
      <c r="S35" s="624"/>
      <c r="T35" s="624"/>
      <c r="U35" s="624"/>
      <c r="V35" s="624"/>
      <c r="W35" s="624"/>
      <c r="X35" s="624"/>
      <c r="Y35" s="625"/>
      <c r="Z35" s="626">
        <v>10.8</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20579</v>
      </c>
      <c r="CS35" s="653"/>
      <c r="CT35" s="653"/>
      <c r="CU35" s="653"/>
      <c r="CV35" s="653"/>
      <c r="CW35" s="653"/>
      <c r="CX35" s="653"/>
      <c r="CY35" s="654"/>
      <c r="CZ35" s="628">
        <v>0.8</v>
      </c>
      <c r="DA35" s="655"/>
      <c r="DB35" s="655"/>
      <c r="DC35" s="658"/>
      <c r="DD35" s="632">
        <v>20579</v>
      </c>
      <c r="DE35" s="653"/>
      <c r="DF35" s="653"/>
      <c r="DG35" s="653"/>
      <c r="DH35" s="653"/>
      <c r="DI35" s="653"/>
      <c r="DJ35" s="653"/>
      <c r="DK35" s="654"/>
      <c r="DL35" s="632">
        <v>20142</v>
      </c>
      <c r="DM35" s="653"/>
      <c r="DN35" s="653"/>
      <c r="DO35" s="653"/>
      <c r="DP35" s="653"/>
      <c r="DQ35" s="653"/>
      <c r="DR35" s="653"/>
      <c r="DS35" s="653"/>
      <c r="DT35" s="653"/>
      <c r="DU35" s="653"/>
      <c r="DV35" s="654"/>
      <c r="DW35" s="628">
        <v>2.4</v>
      </c>
      <c r="DX35" s="655"/>
      <c r="DY35" s="655"/>
      <c r="DZ35" s="655"/>
      <c r="EA35" s="655"/>
      <c r="EB35" s="655"/>
      <c r="EC35" s="656"/>
    </row>
    <row r="36" spans="2:133" ht="11.25" customHeight="1" x14ac:dyDescent="0.15">
      <c r="B36" s="620" t="s">
        <v>315</v>
      </c>
      <c r="C36" s="621"/>
      <c r="D36" s="621"/>
      <c r="E36" s="621"/>
      <c r="F36" s="621"/>
      <c r="G36" s="621"/>
      <c r="H36" s="621"/>
      <c r="I36" s="621"/>
      <c r="J36" s="621"/>
      <c r="K36" s="621"/>
      <c r="L36" s="621"/>
      <c r="M36" s="621"/>
      <c r="N36" s="621"/>
      <c r="O36" s="621"/>
      <c r="P36" s="621"/>
      <c r="Q36" s="622"/>
      <c r="R36" s="623">
        <v>269269</v>
      </c>
      <c r="S36" s="624"/>
      <c r="T36" s="624"/>
      <c r="U36" s="624"/>
      <c r="V36" s="624"/>
      <c r="W36" s="624"/>
      <c r="X36" s="624"/>
      <c r="Y36" s="625"/>
      <c r="Z36" s="626">
        <v>9.1</v>
      </c>
      <c r="AA36" s="626"/>
      <c r="AB36" s="626"/>
      <c r="AC36" s="626"/>
      <c r="AD36" s="627" t="s">
        <v>122</v>
      </c>
      <c r="AE36" s="627"/>
      <c r="AF36" s="627"/>
      <c r="AG36" s="627"/>
      <c r="AH36" s="627"/>
      <c r="AI36" s="627"/>
      <c r="AJ36" s="627"/>
      <c r="AK36" s="627"/>
      <c r="AL36" s="628" t="s">
        <v>122</v>
      </c>
      <c r="AM36" s="629"/>
      <c r="AN36" s="629"/>
      <c r="AO36" s="630"/>
      <c r="AP36" s="210"/>
      <c r="AQ36" s="685" t="s">
        <v>316</v>
      </c>
      <c r="AR36" s="686"/>
      <c r="AS36" s="686"/>
      <c r="AT36" s="686"/>
      <c r="AU36" s="686"/>
      <c r="AV36" s="686"/>
      <c r="AW36" s="686"/>
      <c r="AX36" s="686"/>
      <c r="AY36" s="687"/>
      <c r="AZ36" s="612">
        <v>293001</v>
      </c>
      <c r="BA36" s="613"/>
      <c r="BB36" s="613"/>
      <c r="BC36" s="613"/>
      <c r="BD36" s="613"/>
      <c r="BE36" s="613"/>
      <c r="BF36" s="688"/>
      <c r="BG36" s="609" t="s">
        <v>317</v>
      </c>
      <c r="BH36" s="610"/>
      <c r="BI36" s="610"/>
      <c r="BJ36" s="610"/>
      <c r="BK36" s="610"/>
      <c r="BL36" s="610"/>
      <c r="BM36" s="610"/>
      <c r="BN36" s="610"/>
      <c r="BO36" s="610"/>
      <c r="BP36" s="610"/>
      <c r="BQ36" s="610"/>
      <c r="BR36" s="610"/>
      <c r="BS36" s="610"/>
      <c r="BT36" s="610"/>
      <c r="BU36" s="611"/>
      <c r="BV36" s="612">
        <v>139778</v>
      </c>
      <c r="BW36" s="613"/>
      <c r="BX36" s="613"/>
      <c r="BY36" s="613"/>
      <c r="BZ36" s="613"/>
      <c r="CA36" s="613"/>
      <c r="CB36" s="688"/>
      <c r="CD36" s="620" t="s">
        <v>318</v>
      </c>
      <c r="CE36" s="621"/>
      <c r="CF36" s="621"/>
      <c r="CG36" s="621"/>
      <c r="CH36" s="621"/>
      <c r="CI36" s="621"/>
      <c r="CJ36" s="621"/>
      <c r="CK36" s="621"/>
      <c r="CL36" s="621"/>
      <c r="CM36" s="621"/>
      <c r="CN36" s="621"/>
      <c r="CO36" s="621"/>
      <c r="CP36" s="621"/>
      <c r="CQ36" s="622"/>
      <c r="CR36" s="623">
        <v>971148</v>
      </c>
      <c r="CS36" s="624"/>
      <c r="CT36" s="624"/>
      <c r="CU36" s="624"/>
      <c r="CV36" s="624"/>
      <c r="CW36" s="624"/>
      <c r="CX36" s="624"/>
      <c r="CY36" s="625"/>
      <c r="CZ36" s="628">
        <v>36</v>
      </c>
      <c r="DA36" s="655"/>
      <c r="DB36" s="655"/>
      <c r="DC36" s="658"/>
      <c r="DD36" s="632">
        <v>296915</v>
      </c>
      <c r="DE36" s="624"/>
      <c r="DF36" s="624"/>
      <c r="DG36" s="624"/>
      <c r="DH36" s="624"/>
      <c r="DI36" s="624"/>
      <c r="DJ36" s="624"/>
      <c r="DK36" s="625"/>
      <c r="DL36" s="632">
        <v>48684</v>
      </c>
      <c r="DM36" s="624"/>
      <c r="DN36" s="624"/>
      <c r="DO36" s="624"/>
      <c r="DP36" s="624"/>
      <c r="DQ36" s="624"/>
      <c r="DR36" s="624"/>
      <c r="DS36" s="624"/>
      <c r="DT36" s="624"/>
      <c r="DU36" s="624"/>
      <c r="DV36" s="625"/>
      <c r="DW36" s="628">
        <v>5.8</v>
      </c>
      <c r="DX36" s="655"/>
      <c r="DY36" s="655"/>
      <c r="DZ36" s="655"/>
      <c r="EA36" s="655"/>
      <c r="EB36" s="655"/>
      <c r="EC36" s="656"/>
    </row>
    <row r="37" spans="2:133" ht="11.25" customHeight="1" x14ac:dyDescent="0.15">
      <c r="B37" s="620" t="s">
        <v>319</v>
      </c>
      <c r="C37" s="621"/>
      <c r="D37" s="621"/>
      <c r="E37" s="621"/>
      <c r="F37" s="621"/>
      <c r="G37" s="621"/>
      <c r="H37" s="621"/>
      <c r="I37" s="621"/>
      <c r="J37" s="621"/>
      <c r="K37" s="621"/>
      <c r="L37" s="621"/>
      <c r="M37" s="621"/>
      <c r="N37" s="621"/>
      <c r="O37" s="621"/>
      <c r="P37" s="621"/>
      <c r="Q37" s="622"/>
      <c r="R37" s="623">
        <v>42802</v>
      </c>
      <c r="S37" s="624"/>
      <c r="T37" s="624"/>
      <c r="U37" s="624"/>
      <c r="V37" s="624"/>
      <c r="W37" s="624"/>
      <c r="X37" s="624"/>
      <c r="Y37" s="625"/>
      <c r="Z37" s="626">
        <v>1.4</v>
      </c>
      <c r="AA37" s="626"/>
      <c r="AB37" s="626"/>
      <c r="AC37" s="626"/>
      <c r="AD37" s="627">
        <v>13880</v>
      </c>
      <c r="AE37" s="627"/>
      <c r="AF37" s="627"/>
      <c r="AG37" s="627"/>
      <c r="AH37" s="627"/>
      <c r="AI37" s="627"/>
      <c r="AJ37" s="627"/>
      <c r="AK37" s="627"/>
      <c r="AL37" s="628">
        <v>1.6</v>
      </c>
      <c r="AM37" s="629"/>
      <c r="AN37" s="629"/>
      <c r="AO37" s="630"/>
      <c r="AQ37" s="689" t="s">
        <v>320</v>
      </c>
      <c r="AR37" s="690"/>
      <c r="AS37" s="690"/>
      <c r="AT37" s="690"/>
      <c r="AU37" s="690"/>
      <c r="AV37" s="690"/>
      <c r="AW37" s="690"/>
      <c r="AX37" s="690"/>
      <c r="AY37" s="691"/>
      <c r="AZ37" s="623">
        <v>100686</v>
      </c>
      <c r="BA37" s="624"/>
      <c r="BB37" s="624"/>
      <c r="BC37" s="624"/>
      <c r="BD37" s="653"/>
      <c r="BE37" s="653"/>
      <c r="BF37" s="669"/>
      <c r="BG37" s="620" t="s">
        <v>321</v>
      </c>
      <c r="BH37" s="621"/>
      <c r="BI37" s="621"/>
      <c r="BJ37" s="621"/>
      <c r="BK37" s="621"/>
      <c r="BL37" s="621"/>
      <c r="BM37" s="621"/>
      <c r="BN37" s="621"/>
      <c r="BO37" s="621"/>
      <c r="BP37" s="621"/>
      <c r="BQ37" s="621"/>
      <c r="BR37" s="621"/>
      <c r="BS37" s="621"/>
      <c r="BT37" s="621"/>
      <c r="BU37" s="622"/>
      <c r="BV37" s="623">
        <v>139778</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9734</v>
      </c>
      <c r="CS37" s="653"/>
      <c r="CT37" s="653"/>
      <c r="CU37" s="653"/>
      <c r="CV37" s="653"/>
      <c r="CW37" s="653"/>
      <c r="CX37" s="653"/>
      <c r="CY37" s="654"/>
      <c r="CZ37" s="628">
        <v>0.4</v>
      </c>
      <c r="DA37" s="655"/>
      <c r="DB37" s="655"/>
      <c r="DC37" s="658"/>
      <c r="DD37" s="632">
        <v>224</v>
      </c>
      <c r="DE37" s="653"/>
      <c r="DF37" s="653"/>
      <c r="DG37" s="653"/>
      <c r="DH37" s="653"/>
      <c r="DI37" s="653"/>
      <c r="DJ37" s="653"/>
      <c r="DK37" s="654"/>
      <c r="DL37" s="632">
        <v>224</v>
      </c>
      <c r="DM37" s="653"/>
      <c r="DN37" s="653"/>
      <c r="DO37" s="653"/>
      <c r="DP37" s="653"/>
      <c r="DQ37" s="653"/>
      <c r="DR37" s="653"/>
      <c r="DS37" s="653"/>
      <c r="DT37" s="653"/>
      <c r="DU37" s="653"/>
      <c r="DV37" s="654"/>
      <c r="DW37" s="628">
        <v>0</v>
      </c>
      <c r="DX37" s="655"/>
      <c r="DY37" s="655"/>
      <c r="DZ37" s="655"/>
      <c r="EA37" s="655"/>
      <c r="EB37" s="655"/>
      <c r="EC37" s="656"/>
    </row>
    <row r="38" spans="2:133" ht="11.25" customHeight="1" x14ac:dyDescent="0.15">
      <c r="B38" s="620" t="s">
        <v>323</v>
      </c>
      <c r="C38" s="621"/>
      <c r="D38" s="621"/>
      <c r="E38" s="621"/>
      <c r="F38" s="621"/>
      <c r="G38" s="621"/>
      <c r="H38" s="621"/>
      <c r="I38" s="621"/>
      <c r="J38" s="621"/>
      <c r="K38" s="621"/>
      <c r="L38" s="621"/>
      <c r="M38" s="621"/>
      <c r="N38" s="621"/>
      <c r="O38" s="621"/>
      <c r="P38" s="621"/>
      <c r="Q38" s="622"/>
      <c r="R38" s="623">
        <v>334759</v>
      </c>
      <c r="S38" s="624"/>
      <c r="T38" s="624"/>
      <c r="U38" s="624"/>
      <c r="V38" s="624"/>
      <c r="W38" s="624"/>
      <c r="X38" s="624"/>
      <c r="Y38" s="625"/>
      <c r="Z38" s="626">
        <v>11.3</v>
      </c>
      <c r="AA38" s="626"/>
      <c r="AB38" s="626"/>
      <c r="AC38" s="626"/>
      <c r="AD38" s="627" t="s">
        <v>122</v>
      </c>
      <c r="AE38" s="627"/>
      <c r="AF38" s="627"/>
      <c r="AG38" s="627"/>
      <c r="AH38" s="627"/>
      <c r="AI38" s="627"/>
      <c r="AJ38" s="627"/>
      <c r="AK38" s="627"/>
      <c r="AL38" s="628" t="s">
        <v>122</v>
      </c>
      <c r="AM38" s="629"/>
      <c r="AN38" s="629"/>
      <c r="AO38" s="630"/>
      <c r="AQ38" s="689" t="s">
        <v>324</v>
      </c>
      <c r="AR38" s="690"/>
      <c r="AS38" s="690"/>
      <c r="AT38" s="690"/>
      <c r="AU38" s="690"/>
      <c r="AV38" s="690"/>
      <c r="AW38" s="690"/>
      <c r="AX38" s="690"/>
      <c r="AY38" s="691"/>
      <c r="AZ38" s="623">
        <v>59954</v>
      </c>
      <c r="BA38" s="624"/>
      <c r="BB38" s="624"/>
      <c r="BC38" s="624"/>
      <c r="BD38" s="653"/>
      <c r="BE38" s="653"/>
      <c r="BF38" s="669"/>
      <c r="BG38" s="620" t="s">
        <v>325</v>
      </c>
      <c r="BH38" s="621"/>
      <c r="BI38" s="621"/>
      <c r="BJ38" s="621"/>
      <c r="BK38" s="621"/>
      <c r="BL38" s="621"/>
      <c r="BM38" s="621"/>
      <c r="BN38" s="621"/>
      <c r="BO38" s="621"/>
      <c r="BP38" s="621"/>
      <c r="BQ38" s="621"/>
      <c r="BR38" s="621"/>
      <c r="BS38" s="621"/>
      <c r="BT38" s="621"/>
      <c r="BU38" s="622"/>
      <c r="BV38" s="623">
        <v>118</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83310</v>
      </c>
      <c r="CS38" s="624"/>
      <c r="CT38" s="624"/>
      <c r="CU38" s="624"/>
      <c r="CV38" s="624"/>
      <c r="CW38" s="624"/>
      <c r="CX38" s="624"/>
      <c r="CY38" s="625"/>
      <c r="CZ38" s="628">
        <v>3.1</v>
      </c>
      <c r="DA38" s="655"/>
      <c r="DB38" s="655"/>
      <c r="DC38" s="658"/>
      <c r="DD38" s="632">
        <v>78029</v>
      </c>
      <c r="DE38" s="624"/>
      <c r="DF38" s="624"/>
      <c r="DG38" s="624"/>
      <c r="DH38" s="624"/>
      <c r="DI38" s="624"/>
      <c r="DJ38" s="624"/>
      <c r="DK38" s="625"/>
      <c r="DL38" s="632">
        <v>78029</v>
      </c>
      <c r="DM38" s="624"/>
      <c r="DN38" s="624"/>
      <c r="DO38" s="624"/>
      <c r="DP38" s="624"/>
      <c r="DQ38" s="624"/>
      <c r="DR38" s="624"/>
      <c r="DS38" s="624"/>
      <c r="DT38" s="624"/>
      <c r="DU38" s="624"/>
      <c r="DV38" s="625"/>
      <c r="DW38" s="628">
        <v>9.1999999999999993</v>
      </c>
      <c r="DX38" s="655"/>
      <c r="DY38" s="655"/>
      <c r="DZ38" s="655"/>
      <c r="EA38" s="655"/>
      <c r="EB38" s="655"/>
      <c r="EC38" s="656"/>
    </row>
    <row r="39" spans="2:133" ht="11.25" customHeight="1" x14ac:dyDescent="0.15">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9" t="s">
        <v>328</v>
      </c>
      <c r="AR39" s="690"/>
      <c r="AS39" s="690"/>
      <c r="AT39" s="690"/>
      <c r="AU39" s="690"/>
      <c r="AV39" s="690"/>
      <c r="AW39" s="690"/>
      <c r="AX39" s="690"/>
      <c r="AY39" s="691"/>
      <c r="AZ39" s="623">
        <v>49051</v>
      </c>
      <c r="BA39" s="624"/>
      <c r="BB39" s="624"/>
      <c r="BC39" s="624"/>
      <c r="BD39" s="653"/>
      <c r="BE39" s="653"/>
      <c r="BF39" s="669"/>
      <c r="BG39" s="620" t="s">
        <v>329</v>
      </c>
      <c r="BH39" s="621"/>
      <c r="BI39" s="621"/>
      <c r="BJ39" s="621"/>
      <c r="BK39" s="621"/>
      <c r="BL39" s="621"/>
      <c r="BM39" s="621"/>
      <c r="BN39" s="621"/>
      <c r="BO39" s="621"/>
      <c r="BP39" s="621"/>
      <c r="BQ39" s="621"/>
      <c r="BR39" s="621"/>
      <c r="BS39" s="621"/>
      <c r="BT39" s="621"/>
      <c r="BU39" s="622"/>
      <c r="BV39" s="623">
        <v>173</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130636</v>
      </c>
      <c r="CS39" s="653"/>
      <c r="CT39" s="653"/>
      <c r="CU39" s="653"/>
      <c r="CV39" s="653"/>
      <c r="CW39" s="653"/>
      <c r="CX39" s="653"/>
      <c r="CY39" s="654"/>
      <c r="CZ39" s="628">
        <v>4.8</v>
      </c>
      <c r="DA39" s="655"/>
      <c r="DB39" s="655"/>
      <c r="DC39" s="658"/>
      <c r="DD39" s="632">
        <v>113905</v>
      </c>
      <c r="DE39" s="653"/>
      <c r="DF39" s="653"/>
      <c r="DG39" s="653"/>
      <c r="DH39" s="653"/>
      <c r="DI39" s="653"/>
      <c r="DJ39" s="653"/>
      <c r="DK39" s="654"/>
      <c r="DL39" s="632" t="s">
        <v>122</v>
      </c>
      <c r="DM39" s="653"/>
      <c r="DN39" s="653"/>
      <c r="DO39" s="653"/>
      <c r="DP39" s="653"/>
      <c r="DQ39" s="653"/>
      <c r="DR39" s="653"/>
      <c r="DS39" s="653"/>
      <c r="DT39" s="653"/>
      <c r="DU39" s="653"/>
      <c r="DV39" s="654"/>
      <c r="DW39" s="628" t="s">
        <v>122</v>
      </c>
      <c r="DX39" s="655"/>
      <c r="DY39" s="655"/>
      <c r="DZ39" s="655"/>
      <c r="EA39" s="655"/>
      <c r="EB39" s="655"/>
      <c r="EC39" s="656"/>
    </row>
    <row r="40" spans="2:133" ht="11.25" customHeight="1" x14ac:dyDescent="0.15">
      <c r="B40" s="620" t="s">
        <v>331</v>
      </c>
      <c r="C40" s="621"/>
      <c r="D40" s="621"/>
      <c r="E40" s="621"/>
      <c r="F40" s="621"/>
      <c r="G40" s="621"/>
      <c r="H40" s="621"/>
      <c r="I40" s="621"/>
      <c r="J40" s="621"/>
      <c r="K40" s="621"/>
      <c r="L40" s="621"/>
      <c r="M40" s="621"/>
      <c r="N40" s="621"/>
      <c r="O40" s="621"/>
      <c r="P40" s="621"/>
      <c r="Q40" s="622"/>
      <c r="R40" s="623">
        <v>1259</v>
      </c>
      <c r="S40" s="624"/>
      <c r="T40" s="624"/>
      <c r="U40" s="624"/>
      <c r="V40" s="624"/>
      <c r="W40" s="624"/>
      <c r="X40" s="624"/>
      <c r="Y40" s="625"/>
      <c r="Z40" s="626">
        <v>0</v>
      </c>
      <c r="AA40" s="626"/>
      <c r="AB40" s="626"/>
      <c r="AC40" s="626"/>
      <c r="AD40" s="627" t="s">
        <v>122</v>
      </c>
      <c r="AE40" s="627"/>
      <c r="AF40" s="627"/>
      <c r="AG40" s="627"/>
      <c r="AH40" s="627"/>
      <c r="AI40" s="627"/>
      <c r="AJ40" s="627"/>
      <c r="AK40" s="627"/>
      <c r="AL40" s="628" t="s">
        <v>122</v>
      </c>
      <c r="AM40" s="629"/>
      <c r="AN40" s="629"/>
      <c r="AO40" s="630"/>
      <c r="AQ40" s="689" t="s">
        <v>332</v>
      </c>
      <c r="AR40" s="690"/>
      <c r="AS40" s="690"/>
      <c r="AT40" s="690"/>
      <c r="AU40" s="690"/>
      <c r="AV40" s="690"/>
      <c r="AW40" s="690"/>
      <c r="AX40" s="690"/>
      <c r="AY40" s="691"/>
      <c r="AZ40" s="623">
        <v>26300</v>
      </c>
      <c r="BA40" s="624"/>
      <c r="BB40" s="624"/>
      <c r="BC40" s="624"/>
      <c r="BD40" s="653"/>
      <c r="BE40" s="653"/>
      <c r="BF40" s="669"/>
      <c r="BG40" s="673" t="s">
        <v>333</v>
      </c>
      <c r="BH40" s="674"/>
      <c r="BI40" s="674"/>
      <c r="BJ40" s="674"/>
      <c r="BK40" s="674"/>
      <c r="BL40" s="211"/>
      <c r="BM40" s="621" t="s">
        <v>334</v>
      </c>
      <c r="BN40" s="621"/>
      <c r="BO40" s="621"/>
      <c r="BP40" s="621"/>
      <c r="BQ40" s="621"/>
      <c r="BR40" s="621"/>
      <c r="BS40" s="621"/>
      <c r="BT40" s="621"/>
      <c r="BU40" s="622"/>
      <c r="BV40" s="623">
        <v>51</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t="s">
        <v>122</v>
      </c>
      <c r="CS40" s="624"/>
      <c r="CT40" s="624"/>
      <c r="CU40" s="624"/>
      <c r="CV40" s="624"/>
      <c r="CW40" s="624"/>
      <c r="CX40" s="624"/>
      <c r="CY40" s="625"/>
      <c r="CZ40" s="628" t="s">
        <v>122</v>
      </c>
      <c r="DA40" s="655"/>
      <c r="DB40" s="655"/>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5"/>
      <c r="DY40" s="655"/>
      <c r="DZ40" s="655"/>
      <c r="EA40" s="655"/>
      <c r="EB40" s="655"/>
      <c r="EC40" s="656"/>
    </row>
    <row r="41" spans="2:133" ht="11.25" customHeight="1" x14ac:dyDescent="0.15">
      <c r="B41" s="644" t="s">
        <v>336</v>
      </c>
      <c r="C41" s="645"/>
      <c r="D41" s="645"/>
      <c r="E41" s="645"/>
      <c r="F41" s="645"/>
      <c r="G41" s="645"/>
      <c r="H41" s="645"/>
      <c r="I41" s="645"/>
      <c r="J41" s="645"/>
      <c r="K41" s="645"/>
      <c r="L41" s="645"/>
      <c r="M41" s="645"/>
      <c r="N41" s="645"/>
      <c r="O41" s="645"/>
      <c r="P41" s="645"/>
      <c r="Q41" s="646"/>
      <c r="R41" s="698">
        <v>2973870</v>
      </c>
      <c r="S41" s="699"/>
      <c r="T41" s="699"/>
      <c r="U41" s="699"/>
      <c r="V41" s="699"/>
      <c r="W41" s="699"/>
      <c r="X41" s="699"/>
      <c r="Y41" s="700"/>
      <c r="Z41" s="701">
        <v>100</v>
      </c>
      <c r="AA41" s="701"/>
      <c r="AB41" s="701"/>
      <c r="AC41" s="701"/>
      <c r="AD41" s="702">
        <v>843881</v>
      </c>
      <c r="AE41" s="702"/>
      <c r="AF41" s="702"/>
      <c r="AG41" s="702"/>
      <c r="AH41" s="702"/>
      <c r="AI41" s="702"/>
      <c r="AJ41" s="702"/>
      <c r="AK41" s="702"/>
      <c r="AL41" s="703">
        <v>100</v>
      </c>
      <c r="AM41" s="683"/>
      <c r="AN41" s="683"/>
      <c r="AO41" s="704"/>
      <c r="AQ41" s="689" t="s">
        <v>337</v>
      </c>
      <c r="AR41" s="690"/>
      <c r="AS41" s="690"/>
      <c r="AT41" s="690"/>
      <c r="AU41" s="690"/>
      <c r="AV41" s="690"/>
      <c r="AW41" s="690"/>
      <c r="AX41" s="690"/>
      <c r="AY41" s="691"/>
      <c r="AZ41" s="623">
        <v>10048</v>
      </c>
      <c r="BA41" s="624"/>
      <c r="BB41" s="624"/>
      <c r="BC41" s="624"/>
      <c r="BD41" s="653"/>
      <c r="BE41" s="653"/>
      <c r="BF41" s="669"/>
      <c r="BG41" s="673"/>
      <c r="BH41" s="674"/>
      <c r="BI41" s="674"/>
      <c r="BJ41" s="674"/>
      <c r="BK41" s="674"/>
      <c r="BL41" s="211"/>
      <c r="BM41" s="621" t="s">
        <v>338</v>
      </c>
      <c r="BN41" s="621"/>
      <c r="BO41" s="621"/>
      <c r="BP41" s="621"/>
      <c r="BQ41" s="621"/>
      <c r="BR41" s="621"/>
      <c r="BS41" s="621"/>
      <c r="BT41" s="621"/>
      <c r="BU41" s="622"/>
      <c r="BV41" s="623">
        <v>10</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53"/>
      <c r="CT41" s="653"/>
      <c r="CU41" s="653"/>
      <c r="CV41" s="653"/>
      <c r="CW41" s="653"/>
      <c r="CX41" s="653"/>
      <c r="CY41" s="654"/>
      <c r="CZ41" s="628" t="s">
        <v>122</v>
      </c>
      <c r="DA41" s="655"/>
      <c r="DB41" s="655"/>
      <c r="DC41" s="658"/>
      <c r="DD41" s="632" t="s">
        <v>122</v>
      </c>
      <c r="DE41" s="653"/>
      <c r="DF41" s="653"/>
      <c r="DG41" s="653"/>
      <c r="DH41" s="653"/>
      <c r="DI41" s="653"/>
      <c r="DJ41" s="653"/>
      <c r="DK41" s="654"/>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15">
      <c r="AQ42" s="705" t="s">
        <v>340</v>
      </c>
      <c r="AR42" s="706"/>
      <c r="AS42" s="706"/>
      <c r="AT42" s="706"/>
      <c r="AU42" s="706"/>
      <c r="AV42" s="706"/>
      <c r="AW42" s="706"/>
      <c r="AX42" s="706"/>
      <c r="AY42" s="707"/>
      <c r="AZ42" s="698">
        <v>46962</v>
      </c>
      <c r="BA42" s="699"/>
      <c r="BB42" s="699"/>
      <c r="BC42" s="699"/>
      <c r="BD42" s="682"/>
      <c r="BE42" s="682"/>
      <c r="BF42" s="684"/>
      <c r="BG42" s="675"/>
      <c r="BH42" s="676"/>
      <c r="BI42" s="676"/>
      <c r="BJ42" s="676"/>
      <c r="BK42" s="676"/>
      <c r="BL42" s="212"/>
      <c r="BM42" s="645" t="s">
        <v>341</v>
      </c>
      <c r="BN42" s="645"/>
      <c r="BO42" s="645"/>
      <c r="BP42" s="645"/>
      <c r="BQ42" s="645"/>
      <c r="BR42" s="645"/>
      <c r="BS42" s="645"/>
      <c r="BT42" s="645"/>
      <c r="BU42" s="646"/>
      <c r="BV42" s="698">
        <v>392</v>
      </c>
      <c r="BW42" s="699"/>
      <c r="BX42" s="699"/>
      <c r="BY42" s="699"/>
      <c r="BZ42" s="699"/>
      <c r="CA42" s="699"/>
      <c r="CB42" s="708"/>
      <c r="CD42" s="620" t="s">
        <v>342</v>
      </c>
      <c r="CE42" s="621"/>
      <c r="CF42" s="621"/>
      <c r="CG42" s="621"/>
      <c r="CH42" s="621"/>
      <c r="CI42" s="621"/>
      <c r="CJ42" s="621"/>
      <c r="CK42" s="621"/>
      <c r="CL42" s="621"/>
      <c r="CM42" s="621"/>
      <c r="CN42" s="621"/>
      <c r="CO42" s="621"/>
      <c r="CP42" s="621"/>
      <c r="CQ42" s="622"/>
      <c r="CR42" s="623">
        <v>434802</v>
      </c>
      <c r="CS42" s="653"/>
      <c r="CT42" s="653"/>
      <c r="CU42" s="653"/>
      <c r="CV42" s="653"/>
      <c r="CW42" s="653"/>
      <c r="CX42" s="653"/>
      <c r="CY42" s="654"/>
      <c r="CZ42" s="628">
        <v>16.100000000000001</v>
      </c>
      <c r="DA42" s="655"/>
      <c r="DB42" s="655"/>
      <c r="DC42" s="658"/>
      <c r="DD42" s="632">
        <v>139074</v>
      </c>
      <c r="DE42" s="653"/>
      <c r="DF42" s="653"/>
      <c r="DG42" s="653"/>
      <c r="DH42" s="653"/>
      <c r="DI42" s="653"/>
      <c r="DJ42" s="653"/>
      <c r="DK42" s="654"/>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15">
      <c r="B43" s="202" t="s">
        <v>343</v>
      </c>
      <c r="CD43" s="620" t="s">
        <v>344</v>
      </c>
      <c r="CE43" s="621"/>
      <c r="CF43" s="621"/>
      <c r="CG43" s="621"/>
      <c r="CH43" s="621"/>
      <c r="CI43" s="621"/>
      <c r="CJ43" s="621"/>
      <c r="CK43" s="621"/>
      <c r="CL43" s="621"/>
      <c r="CM43" s="621"/>
      <c r="CN43" s="621"/>
      <c r="CO43" s="621"/>
      <c r="CP43" s="621"/>
      <c r="CQ43" s="622"/>
      <c r="CR43" s="623" t="s">
        <v>122</v>
      </c>
      <c r="CS43" s="653"/>
      <c r="CT43" s="653"/>
      <c r="CU43" s="653"/>
      <c r="CV43" s="653"/>
      <c r="CW43" s="653"/>
      <c r="CX43" s="653"/>
      <c r="CY43" s="654"/>
      <c r="CZ43" s="628" t="s">
        <v>122</v>
      </c>
      <c r="DA43" s="655"/>
      <c r="DB43" s="655"/>
      <c r="DC43" s="658"/>
      <c r="DD43" s="632" t="s">
        <v>122</v>
      </c>
      <c r="DE43" s="653"/>
      <c r="DF43" s="653"/>
      <c r="DG43" s="653"/>
      <c r="DH43" s="653"/>
      <c r="DI43" s="653"/>
      <c r="DJ43" s="653"/>
      <c r="DK43" s="654"/>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15">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434802</v>
      </c>
      <c r="CS44" s="624"/>
      <c r="CT44" s="624"/>
      <c r="CU44" s="624"/>
      <c r="CV44" s="624"/>
      <c r="CW44" s="624"/>
      <c r="CX44" s="624"/>
      <c r="CY44" s="625"/>
      <c r="CZ44" s="628">
        <v>16.100000000000001</v>
      </c>
      <c r="DA44" s="629"/>
      <c r="DB44" s="629"/>
      <c r="DC44" s="635"/>
      <c r="DD44" s="632">
        <v>139074</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15">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253224</v>
      </c>
      <c r="CS45" s="653"/>
      <c r="CT45" s="653"/>
      <c r="CU45" s="653"/>
      <c r="CV45" s="653"/>
      <c r="CW45" s="653"/>
      <c r="CX45" s="653"/>
      <c r="CY45" s="654"/>
      <c r="CZ45" s="628">
        <v>9.4</v>
      </c>
      <c r="DA45" s="655"/>
      <c r="DB45" s="655"/>
      <c r="DC45" s="658"/>
      <c r="DD45" s="632">
        <v>52157</v>
      </c>
      <c r="DE45" s="653"/>
      <c r="DF45" s="653"/>
      <c r="DG45" s="653"/>
      <c r="DH45" s="653"/>
      <c r="DI45" s="653"/>
      <c r="DJ45" s="653"/>
      <c r="DK45" s="654"/>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15">
      <c r="B46" s="213"/>
      <c r="CD46" s="663"/>
      <c r="CE46" s="664"/>
      <c r="CF46" s="620" t="s">
        <v>349</v>
      </c>
      <c r="CG46" s="621"/>
      <c r="CH46" s="621"/>
      <c r="CI46" s="621"/>
      <c r="CJ46" s="621"/>
      <c r="CK46" s="621"/>
      <c r="CL46" s="621"/>
      <c r="CM46" s="621"/>
      <c r="CN46" s="621"/>
      <c r="CO46" s="621"/>
      <c r="CP46" s="621"/>
      <c r="CQ46" s="622"/>
      <c r="CR46" s="623">
        <v>181578</v>
      </c>
      <c r="CS46" s="624"/>
      <c r="CT46" s="624"/>
      <c r="CU46" s="624"/>
      <c r="CV46" s="624"/>
      <c r="CW46" s="624"/>
      <c r="CX46" s="624"/>
      <c r="CY46" s="625"/>
      <c r="CZ46" s="628">
        <v>6.7</v>
      </c>
      <c r="DA46" s="629"/>
      <c r="DB46" s="629"/>
      <c r="DC46" s="635"/>
      <c r="DD46" s="632">
        <v>86917</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15">
      <c r="B47" s="213"/>
      <c r="CD47" s="663"/>
      <c r="CE47" s="664"/>
      <c r="CF47" s="620" t="s">
        <v>350</v>
      </c>
      <c r="CG47" s="621"/>
      <c r="CH47" s="621"/>
      <c r="CI47" s="621"/>
      <c r="CJ47" s="621"/>
      <c r="CK47" s="621"/>
      <c r="CL47" s="621"/>
      <c r="CM47" s="621"/>
      <c r="CN47" s="621"/>
      <c r="CO47" s="621"/>
      <c r="CP47" s="621"/>
      <c r="CQ47" s="622"/>
      <c r="CR47" s="623" t="s">
        <v>122</v>
      </c>
      <c r="CS47" s="653"/>
      <c r="CT47" s="653"/>
      <c r="CU47" s="653"/>
      <c r="CV47" s="653"/>
      <c r="CW47" s="653"/>
      <c r="CX47" s="653"/>
      <c r="CY47" s="654"/>
      <c r="CZ47" s="628" t="s">
        <v>122</v>
      </c>
      <c r="DA47" s="655"/>
      <c r="DB47" s="655"/>
      <c r="DC47" s="658"/>
      <c r="DD47" s="632" t="s">
        <v>122</v>
      </c>
      <c r="DE47" s="653"/>
      <c r="DF47" s="653"/>
      <c r="DG47" s="653"/>
      <c r="DH47" s="653"/>
      <c r="DI47" s="653"/>
      <c r="DJ47" s="653"/>
      <c r="DK47" s="654"/>
      <c r="DL47" s="692"/>
      <c r="DM47" s="693"/>
      <c r="DN47" s="693"/>
      <c r="DO47" s="693"/>
      <c r="DP47" s="693"/>
      <c r="DQ47" s="693"/>
      <c r="DR47" s="693"/>
      <c r="DS47" s="693"/>
      <c r="DT47" s="693"/>
      <c r="DU47" s="693"/>
      <c r="DV47" s="694"/>
      <c r="DW47" s="695"/>
      <c r="DX47" s="696"/>
      <c r="DY47" s="696"/>
      <c r="DZ47" s="696"/>
      <c r="EA47" s="696"/>
      <c r="EB47" s="696"/>
      <c r="EC47" s="697"/>
    </row>
    <row r="48" spans="2:133" x14ac:dyDescent="0.15">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15">
      <c r="B49" s="213"/>
      <c r="CD49" s="644" t="s">
        <v>352</v>
      </c>
      <c r="CE49" s="645"/>
      <c r="CF49" s="645"/>
      <c r="CG49" s="645"/>
      <c r="CH49" s="645"/>
      <c r="CI49" s="645"/>
      <c r="CJ49" s="645"/>
      <c r="CK49" s="645"/>
      <c r="CL49" s="645"/>
      <c r="CM49" s="645"/>
      <c r="CN49" s="645"/>
      <c r="CO49" s="645"/>
      <c r="CP49" s="645"/>
      <c r="CQ49" s="646"/>
      <c r="CR49" s="698">
        <v>2696980</v>
      </c>
      <c r="CS49" s="682"/>
      <c r="CT49" s="682"/>
      <c r="CU49" s="682"/>
      <c r="CV49" s="682"/>
      <c r="CW49" s="682"/>
      <c r="CX49" s="682"/>
      <c r="CY49" s="711"/>
      <c r="CZ49" s="703">
        <v>100</v>
      </c>
      <c r="DA49" s="712"/>
      <c r="DB49" s="712"/>
      <c r="DC49" s="713"/>
      <c r="DD49" s="714">
        <v>1464368</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guAshzh/uHuEcA/VCJ+jAFZO1qFs/xneuMexketgn+vgMoC8KnKMs4WpOEI6JzlORsTeDg73aYNHvfBOzd+97Q==" saltValue="GBrpSk3V8yBaesqsYDIH0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102"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353</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354</v>
      </c>
      <c r="DK2" s="723"/>
      <c r="DL2" s="723"/>
      <c r="DM2" s="723"/>
      <c r="DN2" s="723"/>
      <c r="DO2" s="724"/>
      <c r="DP2" s="216"/>
      <c r="DQ2" s="722" t="s">
        <v>355</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356</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357</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358</v>
      </c>
      <c r="B5" s="728"/>
      <c r="C5" s="728"/>
      <c r="D5" s="728"/>
      <c r="E5" s="728"/>
      <c r="F5" s="728"/>
      <c r="G5" s="728"/>
      <c r="H5" s="728"/>
      <c r="I5" s="728"/>
      <c r="J5" s="728"/>
      <c r="K5" s="728"/>
      <c r="L5" s="728"/>
      <c r="M5" s="728"/>
      <c r="N5" s="728"/>
      <c r="O5" s="728"/>
      <c r="P5" s="729"/>
      <c r="Q5" s="733" t="s">
        <v>359</v>
      </c>
      <c r="R5" s="734"/>
      <c r="S5" s="734"/>
      <c r="T5" s="734"/>
      <c r="U5" s="735"/>
      <c r="V5" s="733" t="s">
        <v>360</v>
      </c>
      <c r="W5" s="734"/>
      <c r="X5" s="734"/>
      <c r="Y5" s="734"/>
      <c r="Z5" s="735"/>
      <c r="AA5" s="733" t="s">
        <v>361</v>
      </c>
      <c r="AB5" s="734"/>
      <c r="AC5" s="734"/>
      <c r="AD5" s="734"/>
      <c r="AE5" s="734"/>
      <c r="AF5" s="739" t="s">
        <v>362</v>
      </c>
      <c r="AG5" s="734"/>
      <c r="AH5" s="734"/>
      <c r="AI5" s="734"/>
      <c r="AJ5" s="740"/>
      <c r="AK5" s="734" t="s">
        <v>363</v>
      </c>
      <c r="AL5" s="734"/>
      <c r="AM5" s="734"/>
      <c r="AN5" s="734"/>
      <c r="AO5" s="735"/>
      <c r="AP5" s="733" t="s">
        <v>364</v>
      </c>
      <c r="AQ5" s="734"/>
      <c r="AR5" s="734"/>
      <c r="AS5" s="734"/>
      <c r="AT5" s="735"/>
      <c r="AU5" s="733" t="s">
        <v>365</v>
      </c>
      <c r="AV5" s="734"/>
      <c r="AW5" s="734"/>
      <c r="AX5" s="734"/>
      <c r="AY5" s="740"/>
      <c r="AZ5" s="220"/>
      <c r="BA5" s="220"/>
      <c r="BB5" s="220"/>
      <c r="BC5" s="220"/>
      <c r="BD5" s="220"/>
      <c r="BE5" s="221"/>
      <c r="BF5" s="221"/>
      <c r="BG5" s="221"/>
      <c r="BH5" s="221"/>
      <c r="BI5" s="221"/>
      <c r="BJ5" s="221"/>
      <c r="BK5" s="221"/>
      <c r="BL5" s="221"/>
      <c r="BM5" s="221"/>
      <c r="BN5" s="221"/>
      <c r="BO5" s="221"/>
      <c r="BP5" s="221"/>
      <c r="BQ5" s="727" t="s">
        <v>366</v>
      </c>
      <c r="BR5" s="728"/>
      <c r="BS5" s="728"/>
      <c r="BT5" s="728"/>
      <c r="BU5" s="728"/>
      <c r="BV5" s="728"/>
      <c r="BW5" s="728"/>
      <c r="BX5" s="728"/>
      <c r="BY5" s="728"/>
      <c r="BZ5" s="728"/>
      <c r="CA5" s="728"/>
      <c r="CB5" s="728"/>
      <c r="CC5" s="728"/>
      <c r="CD5" s="728"/>
      <c r="CE5" s="728"/>
      <c r="CF5" s="728"/>
      <c r="CG5" s="729"/>
      <c r="CH5" s="733" t="s">
        <v>367</v>
      </c>
      <c r="CI5" s="734"/>
      <c r="CJ5" s="734"/>
      <c r="CK5" s="734"/>
      <c r="CL5" s="735"/>
      <c r="CM5" s="733" t="s">
        <v>368</v>
      </c>
      <c r="CN5" s="734"/>
      <c r="CO5" s="734"/>
      <c r="CP5" s="734"/>
      <c r="CQ5" s="735"/>
      <c r="CR5" s="733" t="s">
        <v>369</v>
      </c>
      <c r="CS5" s="734"/>
      <c r="CT5" s="734"/>
      <c r="CU5" s="734"/>
      <c r="CV5" s="735"/>
      <c r="CW5" s="733" t="s">
        <v>370</v>
      </c>
      <c r="CX5" s="734"/>
      <c r="CY5" s="734"/>
      <c r="CZ5" s="734"/>
      <c r="DA5" s="735"/>
      <c r="DB5" s="733" t="s">
        <v>371</v>
      </c>
      <c r="DC5" s="734"/>
      <c r="DD5" s="734"/>
      <c r="DE5" s="734"/>
      <c r="DF5" s="735"/>
      <c r="DG5" s="763" t="s">
        <v>372</v>
      </c>
      <c r="DH5" s="764"/>
      <c r="DI5" s="764"/>
      <c r="DJ5" s="764"/>
      <c r="DK5" s="765"/>
      <c r="DL5" s="763" t="s">
        <v>373</v>
      </c>
      <c r="DM5" s="764"/>
      <c r="DN5" s="764"/>
      <c r="DO5" s="764"/>
      <c r="DP5" s="765"/>
      <c r="DQ5" s="733" t="s">
        <v>374</v>
      </c>
      <c r="DR5" s="734"/>
      <c r="DS5" s="734"/>
      <c r="DT5" s="734"/>
      <c r="DU5" s="735"/>
      <c r="DV5" s="733" t="s">
        <v>365</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375</v>
      </c>
      <c r="C7" s="750"/>
      <c r="D7" s="750"/>
      <c r="E7" s="750"/>
      <c r="F7" s="750"/>
      <c r="G7" s="750"/>
      <c r="H7" s="750"/>
      <c r="I7" s="750"/>
      <c r="J7" s="750"/>
      <c r="K7" s="750"/>
      <c r="L7" s="750"/>
      <c r="M7" s="750"/>
      <c r="N7" s="750"/>
      <c r="O7" s="750"/>
      <c r="P7" s="751"/>
      <c r="Q7" s="752"/>
      <c r="R7" s="753"/>
      <c r="S7" s="753"/>
      <c r="T7" s="753"/>
      <c r="U7" s="753"/>
      <c r="V7" s="753"/>
      <c r="W7" s="753"/>
      <c r="X7" s="753"/>
      <c r="Y7" s="753"/>
      <c r="Z7" s="753"/>
      <c r="AA7" s="753"/>
      <c r="AB7" s="753"/>
      <c r="AC7" s="753"/>
      <c r="AD7" s="753"/>
      <c r="AE7" s="754"/>
      <c r="AF7" s="755">
        <v>183</v>
      </c>
      <c r="AG7" s="756"/>
      <c r="AH7" s="756"/>
      <c r="AI7" s="756"/>
      <c r="AJ7" s="757"/>
      <c r="AK7" s="758"/>
      <c r="AL7" s="759"/>
      <c r="AM7" s="759"/>
      <c r="AN7" s="759"/>
      <c r="AO7" s="759"/>
      <c r="AP7" s="759"/>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15">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183</v>
      </c>
      <c r="AG23" s="793"/>
      <c r="AH23" s="793"/>
      <c r="AI23" s="793"/>
      <c r="AJ23" s="796"/>
      <c r="AK23" s="797"/>
      <c r="AL23" s="798"/>
      <c r="AM23" s="798"/>
      <c r="AN23" s="798"/>
      <c r="AO23" s="798"/>
      <c r="AP23" s="793"/>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358</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365</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c r="R28" s="823"/>
      <c r="S28" s="823"/>
      <c r="T28" s="823"/>
      <c r="U28" s="823"/>
      <c r="V28" s="823"/>
      <c r="W28" s="823"/>
      <c r="X28" s="823"/>
      <c r="Y28" s="823"/>
      <c r="Z28" s="823"/>
      <c r="AA28" s="823"/>
      <c r="AB28" s="823"/>
      <c r="AC28" s="823"/>
      <c r="AD28" s="823"/>
      <c r="AE28" s="824"/>
      <c r="AF28" s="825">
        <v>140</v>
      </c>
      <c r="AG28" s="823"/>
      <c r="AH28" s="823"/>
      <c r="AI28" s="823"/>
      <c r="AJ28" s="826"/>
      <c r="AK28" s="827"/>
      <c r="AL28" s="828"/>
      <c r="AM28" s="828"/>
      <c r="AN28" s="828"/>
      <c r="AO28" s="828"/>
      <c r="AP28" s="828"/>
      <c r="AQ28" s="828"/>
      <c r="AR28" s="828"/>
      <c r="AS28" s="828"/>
      <c r="AT28" s="828"/>
      <c r="AU28" s="828"/>
      <c r="AV28" s="828"/>
      <c r="AW28" s="828"/>
      <c r="AX28" s="828"/>
      <c r="AY28" s="828"/>
      <c r="AZ28" s="829"/>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c r="R29" s="784"/>
      <c r="S29" s="784"/>
      <c r="T29" s="784"/>
      <c r="U29" s="784"/>
      <c r="V29" s="784"/>
      <c r="W29" s="784"/>
      <c r="X29" s="784"/>
      <c r="Y29" s="784"/>
      <c r="Z29" s="784"/>
      <c r="AA29" s="784"/>
      <c r="AB29" s="784"/>
      <c r="AC29" s="784"/>
      <c r="AD29" s="784"/>
      <c r="AE29" s="785"/>
      <c r="AF29" s="786">
        <v>0</v>
      </c>
      <c r="AG29" s="787"/>
      <c r="AH29" s="787"/>
      <c r="AI29" s="787"/>
      <c r="AJ29" s="788"/>
      <c r="AK29" s="834"/>
      <c r="AL29" s="830"/>
      <c r="AM29" s="830"/>
      <c r="AN29" s="830"/>
      <c r="AO29" s="830"/>
      <c r="AP29" s="830"/>
      <c r="AQ29" s="830"/>
      <c r="AR29" s="830"/>
      <c r="AS29" s="830"/>
      <c r="AT29" s="830"/>
      <c r="AU29" s="830"/>
      <c r="AV29" s="830"/>
      <c r="AW29" s="830"/>
      <c r="AX29" s="830"/>
      <c r="AY29" s="830"/>
      <c r="AZ29" s="831"/>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c r="R30" s="784"/>
      <c r="S30" s="784"/>
      <c r="T30" s="784"/>
      <c r="U30" s="784"/>
      <c r="V30" s="784"/>
      <c r="W30" s="784"/>
      <c r="X30" s="784"/>
      <c r="Y30" s="784"/>
      <c r="Z30" s="784"/>
      <c r="AA30" s="784"/>
      <c r="AB30" s="784"/>
      <c r="AC30" s="784"/>
      <c r="AD30" s="784"/>
      <c r="AE30" s="785"/>
      <c r="AF30" s="786">
        <v>28</v>
      </c>
      <c r="AG30" s="787"/>
      <c r="AH30" s="787"/>
      <c r="AI30" s="787"/>
      <c r="AJ30" s="788"/>
      <c r="AK30" s="834"/>
      <c r="AL30" s="830"/>
      <c r="AM30" s="830"/>
      <c r="AN30" s="830"/>
      <c r="AO30" s="830"/>
      <c r="AP30" s="830"/>
      <c r="AQ30" s="830"/>
      <c r="AR30" s="830"/>
      <c r="AS30" s="830"/>
      <c r="AT30" s="830"/>
      <c r="AU30" s="830"/>
      <c r="AV30" s="830"/>
      <c r="AW30" s="830"/>
      <c r="AX30" s="830"/>
      <c r="AY30" s="830"/>
      <c r="AZ30" s="831"/>
      <c r="BA30" s="831"/>
      <c r="BB30" s="831"/>
      <c r="BC30" s="831"/>
      <c r="BD30" s="831"/>
      <c r="BE30" s="832" t="s">
        <v>392</v>
      </c>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393</v>
      </c>
      <c r="C31" s="781"/>
      <c r="D31" s="781"/>
      <c r="E31" s="781"/>
      <c r="F31" s="781"/>
      <c r="G31" s="781"/>
      <c r="H31" s="781"/>
      <c r="I31" s="781"/>
      <c r="J31" s="781"/>
      <c r="K31" s="781"/>
      <c r="L31" s="781"/>
      <c r="M31" s="781"/>
      <c r="N31" s="781"/>
      <c r="O31" s="781"/>
      <c r="P31" s="782"/>
      <c r="Q31" s="783"/>
      <c r="R31" s="784"/>
      <c r="S31" s="784"/>
      <c r="T31" s="784"/>
      <c r="U31" s="784"/>
      <c r="V31" s="784"/>
      <c r="W31" s="784"/>
      <c r="X31" s="784"/>
      <c r="Y31" s="784"/>
      <c r="Z31" s="784"/>
      <c r="AA31" s="784"/>
      <c r="AB31" s="784"/>
      <c r="AC31" s="784"/>
      <c r="AD31" s="784"/>
      <c r="AE31" s="785"/>
      <c r="AF31" s="786">
        <v>22</v>
      </c>
      <c r="AG31" s="787"/>
      <c r="AH31" s="787"/>
      <c r="AI31" s="787"/>
      <c r="AJ31" s="788"/>
      <c r="AK31" s="834"/>
      <c r="AL31" s="830"/>
      <c r="AM31" s="830"/>
      <c r="AN31" s="830"/>
      <c r="AO31" s="830"/>
      <c r="AP31" s="830"/>
      <c r="AQ31" s="830"/>
      <c r="AR31" s="830"/>
      <c r="AS31" s="830"/>
      <c r="AT31" s="830"/>
      <c r="AU31" s="830"/>
      <c r="AV31" s="830"/>
      <c r="AW31" s="830"/>
      <c r="AX31" s="830"/>
      <c r="AY31" s="830"/>
      <c r="AZ31" s="831"/>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394</v>
      </c>
      <c r="C32" s="781"/>
      <c r="D32" s="781"/>
      <c r="E32" s="781"/>
      <c r="F32" s="781"/>
      <c r="G32" s="781"/>
      <c r="H32" s="781"/>
      <c r="I32" s="781"/>
      <c r="J32" s="781"/>
      <c r="K32" s="781"/>
      <c r="L32" s="781"/>
      <c r="M32" s="781"/>
      <c r="N32" s="781"/>
      <c r="O32" s="781"/>
      <c r="P32" s="782"/>
      <c r="Q32" s="783"/>
      <c r="R32" s="784"/>
      <c r="S32" s="784"/>
      <c r="T32" s="784"/>
      <c r="U32" s="784"/>
      <c r="V32" s="784"/>
      <c r="W32" s="784"/>
      <c r="X32" s="784"/>
      <c r="Y32" s="784"/>
      <c r="Z32" s="784"/>
      <c r="AA32" s="784"/>
      <c r="AB32" s="784"/>
      <c r="AC32" s="784"/>
      <c r="AD32" s="784"/>
      <c r="AE32" s="785"/>
      <c r="AF32" s="786">
        <v>76</v>
      </c>
      <c r="AG32" s="787"/>
      <c r="AH32" s="787"/>
      <c r="AI32" s="787"/>
      <c r="AJ32" s="788"/>
      <c r="AK32" s="834"/>
      <c r="AL32" s="830"/>
      <c r="AM32" s="830"/>
      <c r="AN32" s="830"/>
      <c r="AO32" s="830"/>
      <c r="AP32" s="830"/>
      <c r="AQ32" s="830"/>
      <c r="AR32" s="830"/>
      <c r="AS32" s="830"/>
      <c r="AT32" s="830"/>
      <c r="AU32" s="830"/>
      <c r="AV32" s="830"/>
      <c r="AW32" s="830"/>
      <c r="AX32" s="830"/>
      <c r="AY32" s="830"/>
      <c r="AZ32" s="831"/>
      <c r="BA32" s="831"/>
      <c r="BB32" s="831"/>
      <c r="BC32" s="831"/>
      <c r="BD32" s="831"/>
      <c r="BE32" s="832" t="s">
        <v>392</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395</v>
      </c>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v>0</v>
      </c>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t="s">
        <v>392</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396</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397</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266</v>
      </c>
      <c r="AG63" s="844"/>
      <c r="AH63" s="844"/>
      <c r="AI63" s="844"/>
      <c r="AJ63" s="845"/>
      <c r="AK63" s="846"/>
      <c r="AL63" s="841"/>
      <c r="AM63" s="841"/>
      <c r="AN63" s="841"/>
      <c r="AO63" s="841"/>
      <c r="AP63" s="844"/>
      <c r="AQ63" s="844"/>
      <c r="AR63" s="844"/>
      <c r="AS63" s="844"/>
      <c r="AT63" s="844"/>
      <c r="AU63" s="844"/>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399</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400</v>
      </c>
      <c r="AV66" s="734"/>
      <c r="AW66" s="734"/>
      <c r="AX66" s="734"/>
      <c r="AY66" s="735"/>
      <c r="AZ66" s="733" t="s">
        <v>365</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c r="C68" s="870"/>
      <c r="D68" s="870"/>
      <c r="E68" s="870"/>
      <c r="F68" s="870"/>
      <c r="G68" s="870"/>
      <c r="H68" s="870"/>
      <c r="I68" s="870"/>
      <c r="J68" s="870"/>
      <c r="K68" s="870"/>
      <c r="L68" s="870"/>
      <c r="M68" s="870"/>
      <c r="N68" s="870"/>
      <c r="O68" s="870"/>
      <c r="P68" s="871"/>
      <c r="Q68" s="872"/>
      <c r="R68" s="866"/>
      <c r="S68" s="866"/>
      <c r="T68" s="866"/>
      <c r="U68" s="866"/>
      <c r="V68" s="866"/>
      <c r="W68" s="866"/>
      <c r="X68" s="866"/>
      <c r="Y68" s="866"/>
      <c r="Z68" s="866"/>
      <c r="AA68" s="866"/>
      <c r="AB68" s="866"/>
      <c r="AC68" s="866"/>
      <c r="AD68" s="866"/>
      <c r="AE68" s="866"/>
      <c r="AF68" s="866"/>
      <c r="AG68" s="866"/>
      <c r="AH68" s="866"/>
      <c r="AI68" s="866"/>
      <c r="AJ68" s="866"/>
      <c r="AK68" s="866"/>
      <c r="AL68" s="866"/>
      <c r="AM68" s="866"/>
      <c r="AN68" s="866"/>
      <c r="AO68" s="866"/>
      <c r="AP68" s="866"/>
      <c r="AQ68" s="866"/>
      <c r="AR68" s="866"/>
      <c r="AS68" s="866"/>
      <c r="AT68" s="866"/>
      <c r="AU68" s="866"/>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c r="C69" s="874"/>
      <c r="D69" s="874"/>
      <c r="E69" s="874"/>
      <c r="F69" s="874"/>
      <c r="G69" s="874"/>
      <c r="H69" s="874"/>
      <c r="I69" s="874"/>
      <c r="J69" s="874"/>
      <c r="K69" s="874"/>
      <c r="L69" s="874"/>
      <c r="M69" s="874"/>
      <c r="N69" s="874"/>
      <c r="O69" s="874"/>
      <c r="P69" s="875"/>
      <c r="Q69" s="876"/>
      <c r="R69" s="830"/>
      <c r="S69" s="830"/>
      <c r="T69" s="830"/>
      <c r="U69" s="830"/>
      <c r="V69" s="830"/>
      <c r="W69" s="830"/>
      <c r="X69" s="830"/>
      <c r="Y69" s="830"/>
      <c r="Z69" s="830"/>
      <c r="AA69" s="830"/>
      <c r="AB69" s="830"/>
      <c r="AC69" s="830"/>
      <c r="AD69" s="830"/>
      <c r="AE69" s="830"/>
      <c r="AF69" s="830"/>
      <c r="AG69" s="830"/>
      <c r="AH69" s="830"/>
      <c r="AI69" s="830"/>
      <c r="AJ69" s="830"/>
      <c r="AK69" s="830"/>
      <c r="AL69" s="830"/>
      <c r="AM69" s="830"/>
      <c r="AN69" s="830"/>
      <c r="AO69" s="830"/>
      <c r="AP69" s="830"/>
      <c r="AQ69" s="830"/>
      <c r="AR69" s="830"/>
      <c r="AS69" s="830"/>
      <c r="AT69" s="830"/>
      <c r="AU69" s="830"/>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c r="C70" s="874"/>
      <c r="D70" s="874"/>
      <c r="E70" s="874"/>
      <c r="F70" s="874"/>
      <c r="G70" s="874"/>
      <c r="H70" s="874"/>
      <c r="I70" s="874"/>
      <c r="J70" s="874"/>
      <c r="K70" s="874"/>
      <c r="L70" s="874"/>
      <c r="M70" s="874"/>
      <c r="N70" s="874"/>
      <c r="O70" s="874"/>
      <c r="P70" s="875"/>
      <c r="Q70" s="876"/>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30"/>
      <c r="AS70" s="830"/>
      <c r="AT70" s="830"/>
      <c r="AU70" s="830"/>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c r="C71" s="874"/>
      <c r="D71" s="874"/>
      <c r="E71" s="874"/>
      <c r="F71" s="874"/>
      <c r="G71" s="874"/>
      <c r="H71" s="874"/>
      <c r="I71" s="874"/>
      <c r="J71" s="874"/>
      <c r="K71" s="874"/>
      <c r="L71" s="874"/>
      <c r="M71" s="874"/>
      <c r="N71" s="874"/>
      <c r="O71" s="874"/>
      <c r="P71" s="875"/>
      <c r="Q71" s="876"/>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30"/>
      <c r="AS71" s="830"/>
      <c r="AT71" s="830"/>
      <c r="AU71" s="830"/>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c r="C72" s="874"/>
      <c r="D72" s="874"/>
      <c r="E72" s="874"/>
      <c r="F72" s="874"/>
      <c r="G72" s="874"/>
      <c r="H72" s="874"/>
      <c r="I72" s="874"/>
      <c r="J72" s="874"/>
      <c r="K72" s="874"/>
      <c r="L72" s="874"/>
      <c r="M72" s="874"/>
      <c r="N72" s="874"/>
      <c r="O72" s="874"/>
      <c r="P72" s="875"/>
      <c r="Q72" s="876"/>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401</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402</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403</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404</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407</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408</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409</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410</v>
      </c>
      <c r="AB109" s="893"/>
      <c r="AC109" s="893"/>
      <c r="AD109" s="893"/>
      <c r="AE109" s="894"/>
      <c r="AF109" s="892" t="s">
        <v>411</v>
      </c>
      <c r="AG109" s="893"/>
      <c r="AH109" s="893"/>
      <c r="AI109" s="893"/>
      <c r="AJ109" s="894"/>
      <c r="AK109" s="892" t="s">
        <v>295</v>
      </c>
      <c r="AL109" s="893"/>
      <c r="AM109" s="893"/>
      <c r="AN109" s="893"/>
      <c r="AO109" s="894"/>
      <c r="AP109" s="892" t="s">
        <v>412</v>
      </c>
      <c r="AQ109" s="893"/>
      <c r="AR109" s="893"/>
      <c r="AS109" s="893"/>
      <c r="AT109" s="895"/>
      <c r="AU109" s="912" t="s">
        <v>409</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410</v>
      </c>
      <c r="BR109" s="893"/>
      <c r="BS109" s="893"/>
      <c r="BT109" s="893"/>
      <c r="BU109" s="894"/>
      <c r="BV109" s="892" t="s">
        <v>411</v>
      </c>
      <c r="BW109" s="893"/>
      <c r="BX109" s="893"/>
      <c r="BY109" s="893"/>
      <c r="BZ109" s="894"/>
      <c r="CA109" s="892" t="s">
        <v>295</v>
      </c>
      <c r="CB109" s="893"/>
      <c r="CC109" s="893"/>
      <c r="CD109" s="893"/>
      <c r="CE109" s="894"/>
      <c r="CF109" s="913" t="s">
        <v>412</v>
      </c>
      <c r="CG109" s="913"/>
      <c r="CH109" s="913"/>
      <c r="CI109" s="913"/>
      <c r="CJ109" s="913"/>
      <c r="CK109" s="892" t="s">
        <v>413</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410</v>
      </c>
      <c r="DH109" s="893"/>
      <c r="DI109" s="893"/>
      <c r="DJ109" s="893"/>
      <c r="DK109" s="894"/>
      <c r="DL109" s="892" t="s">
        <v>411</v>
      </c>
      <c r="DM109" s="893"/>
      <c r="DN109" s="893"/>
      <c r="DO109" s="893"/>
      <c r="DP109" s="894"/>
      <c r="DQ109" s="892" t="s">
        <v>295</v>
      </c>
      <c r="DR109" s="893"/>
      <c r="DS109" s="893"/>
      <c r="DT109" s="893"/>
      <c r="DU109" s="894"/>
      <c r="DV109" s="892" t="s">
        <v>412</v>
      </c>
      <c r="DW109" s="893"/>
      <c r="DX109" s="893"/>
      <c r="DY109" s="893"/>
      <c r="DZ109" s="895"/>
    </row>
    <row r="110" spans="1:131" s="218" customFormat="1" ht="26.25" customHeight="1" x14ac:dyDescent="0.15">
      <c r="A110" s="896" t="s">
        <v>414</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142028</v>
      </c>
      <c r="AB110" s="900"/>
      <c r="AC110" s="900"/>
      <c r="AD110" s="900"/>
      <c r="AE110" s="901"/>
      <c r="AF110" s="902">
        <v>169960</v>
      </c>
      <c r="AG110" s="900"/>
      <c r="AH110" s="900"/>
      <c r="AI110" s="900"/>
      <c r="AJ110" s="901"/>
      <c r="AK110" s="902">
        <v>181661</v>
      </c>
      <c r="AL110" s="900"/>
      <c r="AM110" s="900"/>
      <c r="AN110" s="900"/>
      <c r="AO110" s="901"/>
      <c r="AP110" s="903">
        <v>26</v>
      </c>
      <c r="AQ110" s="904"/>
      <c r="AR110" s="904"/>
      <c r="AS110" s="904"/>
      <c r="AT110" s="905"/>
      <c r="AU110" s="906" t="s">
        <v>69</v>
      </c>
      <c r="AV110" s="907"/>
      <c r="AW110" s="907"/>
      <c r="AX110" s="907"/>
      <c r="AY110" s="907"/>
      <c r="AZ110" s="929" t="s">
        <v>415</v>
      </c>
      <c r="BA110" s="897"/>
      <c r="BB110" s="897"/>
      <c r="BC110" s="897"/>
      <c r="BD110" s="897"/>
      <c r="BE110" s="897"/>
      <c r="BF110" s="897"/>
      <c r="BG110" s="897"/>
      <c r="BH110" s="897"/>
      <c r="BI110" s="897"/>
      <c r="BJ110" s="897"/>
      <c r="BK110" s="897"/>
      <c r="BL110" s="897"/>
      <c r="BM110" s="897"/>
      <c r="BN110" s="897"/>
      <c r="BO110" s="897"/>
      <c r="BP110" s="898"/>
      <c r="BQ110" s="930">
        <v>2424554</v>
      </c>
      <c r="BR110" s="931"/>
      <c r="BS110" s="931"/>
      <c r="BT110" s="931"/>
      <c r="BU110" s="931"/>
      <c r="BV110" s="931">
        <v>2445642</v>
      </c>
      <c r="BW110" s="931"/>
      <c r="BX110" s="931"/>
      <c r="BY110" s="931"/>
      <c r="BZ110" s="931"/>
      <c r="CA110" s="931">
        <v>2615390</v>
      </c>
      <c r="CB110" s="931"/>
      <c r="CC110" s="931"/>
      <c r="CD110" s="931"/>
      <c r="CE110" s="931"/>
      <c r="CF110" s="944">
        <v>375</v>
      </c>
      <c r="CG110" s="945"/>
      <c r="CH110" s="945"/>
      <c r="CI110" s="945"/>
      <c r="CJ110" s="945"/>
      <c r="CK110" s="946" t="s">
        <v>416</v>
      </c>
      <c r="CL110" s="947"/>
      <c r="CM110" s="929" t="s">
        <v>417</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418</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419</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420</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421</v>
      </c>
      <c r="B112" s="953"/>
      <c r="C112" s="923" t="s">
        <v>422</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423</v>
      </c>
      <c r="BA112" s="923"/>
      <c r="BB112" s="923"/>
      <c r="BC112" s="923"/>
      <c r="BD112" s="923"/>
      <c r="BE112" s="923"/>
      <c r="BF112" s="923"/>
      <c r="BG112" s="923"/>
      <c r="BH112" s="923"/>
      <c r="BI112" s="923"/>
      <c r="BJ112" s="923"/>
      <c r="BK112" s="923"/>
      <c r="BL112" s="923"/>
      <c r="BM112" s="923"/>
      <c r="BN112" s="923"/>
      <c r="BO112" s="923"/>
      <c r="BP112" s="924"/>
      <c r="BQ112" s="925">
        <v>167060</v>
      </c>
      <c r="BR112" s="926"/>
      <c r="BS112" s="926"/>
      <c r="BT112" s="926"/>
      <c r="BU112" s="926"/>
      <c r="BV112" s="926">
        <v>203137</v>
      </c>
      <c r="BW112" s="926"/>
      <c r="BX112" s="926"/>
      <c r="BY112" s="926"/>
      <c r="BZ112" s="926"/>
      <c r="CA112" s="926">
        <v>298998</v>
      </c>
      <c r="CB112" s="926"/>
      <c r="CC112" s="926"/>
      <c r="CD112" s="926"/>
      <c r="CE112" s="926"/>
      <c r="CF112" s="920">
        <v>42.9</v>
      </c>
      <c r="CG112" s="921"/>
      <c r="CH112" s="921"/>
      <c r="CI112" s="921"/>
      <c r="CJ112" s="921"/>
      <c r="CK112" s="948"/>
      <c r="CL112" s="949"/>
      <c r="CM112" s="922" t="s">
        <v>424</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425</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10142</v>
      </c>
      <c r="AB113" s="938"/>
      <c r="AC113" s="938"/>
      <c r="AD113" s="938"/>
      <c r="AE113" s="939"/>
      <c r="AF113" s="940">
        <v>19689</v>
      </c>
      <c r="AG113" s="938"/>
      <c r="AH113" s="938"/>
      <c r="AI113" s="938"/>
      <c r="AJ113" s="939"/>
      <c r="AK113" s="940">
        <v>30790</v>
      </c>
      <c r="AL113" s="938"/>
      <c r="AM113" s="938"/>
      <c r="AN113" s="938"/>
      <c r="AO113" s="939"/>
      <c r="AP113" s="941">
        <v>4.4000000000000004</v>
      </c>
      <c r="AQ113" s="942"/>
      <c r="AR113" s="942"/>
      <c r="AS113" s="942"/>
      <c r="AT113" s="943"/>
      <c r="AU113" s="908"/>
      <c r="AV113" s="909"/>
      <c r="AW113" s="909"/>
      <c r="AX113" s="909"/>
      <c r="AY113" s="909"/>
      <c r="AZ113" s="922" t="s">
        <v>426</v>
      </c>
      <c r="BA113" s="923"/>
      <c r="BB113" s="923"/>
      <c r="BC113" s="923"/>
      <c r="BD113" s="923"/>
      <c r="BE113" s="923"/>
      <c r="BF113" s="923"/>
      <c r="BG113" s="923"/>
      <c r="BH113" s="923"/>
      <c r="BI113" s="923"/>
      <c r="BJ113" s="923"/>
      <c r="BK113" s="923"/>
      <c r="BL113" s="923"/>
      <c r="BM113" s="923"/>
      <c r="BN113" s="923"/>
      <c r="BO113" s="923"/>
      <c r="BP113" s="924"/>
      <c r="BQ113" s="925" t="s">
        <v>122</v>
      </c>
      <c r="BR113" s="926"/>
      <c r="BS113" s="926"/>
      <c r="BT113" s="926"/>
      <c r="BU113" s="926"/>
      <c r="BV113" s="926" t="s">
        <v>122</v>
      </c>
      <c r="BW113" s="926"/>
      <c r="BX113" s="926"/>
      <c r="BY113" s="926"/>
      <c r="BZ113" s="926"/>
      <c r="CA113" s="926" t="s">
        <v>122</v>
      </c>
      <c r="CB113" s="926"/>
      <c r="CC113" s="926"/>
      <c r="CD113" s="926"/>
      <c r="CE113" s="926"/>
      <c r="CF113" s="920" t="s">
        <v>122</v>
      </c>
      <c r="CG113" s="921"/>
      <c r="CH113" s="921"/>
      <c r="CI113" s="921"/>
      <c r="CJ113" s="921"/>
      <c r="CK113" s="948"/>
      <c r="CL113" s="949"/>
      <c r="CM113" s="922" t="s">
        <v>427</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428</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438</v>
      </c>
      <c r="AB114" s="959"/>
      <c r="AC114" s="959"/>
      <c r="AD114" s="959"/>
      <c r="AE114" s="960"/>
      <c r="AF114" s="961">
        <v>413</v>
      </c>
      <c r="AG114" s="959"/>
      <c r="AH114" s="959"/>
      <c r="AI114" s="959"/>
      <c r="AJ114" s="960"/>
      <c r="AK114" s="961">
        <v>284</v>
      </c>
      <c r="AL114" s="959"/>
      <c r="AM114" s="959"/>
      <c r="AN114" s="959"/>
      <c r="AO114" s="960"/>
      <c r="AP114" s="962">
        <v>0</v>
      </c>
      <c r="AQ114" s="963"/>
      <c r="AR114" s="963"/>
      <c r="AS114" s="963"/>
      <c r="AT114" s="964"/>
      <c r="AU114" s="908"/>
      <c r="AV114" s="909"/>
      <c r="AW114" s="909"/>
      <c r="AX114" s="909"/>
      <c r="AY114" s="909"/>
      <c r="AZ114" s="922" t="s">
        <v>429</v>
      </c>
      <c r="BA114" s="923"/>
      <c r="BB114" s="923"/>
      <c r="BC114" s="923"/>
      <c r="BD114" s="923"/>
      <c r="BE114" s="923"/>
      <c r="BF114" s="923"/>
      <c r="BG114" s="923"/>
      <c r="BH114" s="923"/>
      <c r="BI114" s="923"/>
      <c r="BJ114" s="923"/>
      <c r="BK114" s="923"/>
      <c r="BL114" s="923"/>
      <c r="BM114" s="923"/>
      <c r="BN114" s="923"/>
      <c r="BO114" s="923"/>
      <c r="BP114" s="924"/>
      <c r="BQ114" s="925" t="s">
        <v>122</v>
      </c>
      <c r="BR114" s="926"/>
      <c r="BS114" s="926"/>
      <c r="BT114" s="926"/>
      <c r="BU114" s="926"/>
      <c r="BV114" s="926">
        <v>178324</v>
      </c>
      <c r="BW114" s="926"/>
      <c r="BX114" s="926"/>
      <c r="BY114" s="926"/>
      <c r="BZ114" s="926"/>
      <c r="CA114" s="926">
        <v>113853</v>
      </c>
      <c r="CB114" s="926"/>
      <c r="CC114" s="926"/>
      <c r="CD114" s="926"/>
      <c r="CE114" s="926"/>
      <c r="CF114" s="920">
        <v>16.3</v>
      </c>
      <c r="CG114" s="921"/>
      <c r="CH114" s="921"/>
      <c r="CI114" s="921"/>
      <c r="CJ114" s="921"/>
      <c r="CK114" s="948"/>
      <c r="CL114" s="949"/>
      <c r="CM114" s="922" t="s">
        <v>430</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431</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432</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433</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434</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435</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436</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437</v>
      </c>
      <c r="Z117" s="894"/>
      <c r="AA117" s="978">
        <v>152608</v>
      </c>
      <c r="AB117" s="979"/>
      <c r="AC117" s="979"/>
      <c r="AD117" s="979"/>
      <c r="AE117" s="980"/>
      <c r="AF117" s="981">
        <v>190062</v>
      </c>
      <c r="AG117" s="979"/>
      <c r="AH117" s="979"/>
      <c r="AI117" s="979"/>
      <c r="AJ117" s="980"/>
      <c r="AK117" s="981">
        <v>212735</v>
      </c>
      <c r="AL117" s="979"/>
      <c r="AM117" s="979"/>
      <c r="AN117" s="979"/>
      <c r="AO117" s="980"/>
      <c r="AP117" s="982"/>
      <c r="AQ117" s="983"/>
      <c r="AR117" s="983"/>
      <c r="AS117" s="983"/>
      <c r="AT117" s="984"/>
      <c r="AU117" s="908"/>
      <c r="AV117" s="909"/>
      <c r="AW117" s="909"/>
      <c r="AX117" s="909"/>
      <c r="AY117" s="909"/>
      <c r="AZ117" s="974" t="s">
        <v>438</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439</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413</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410</v>
      </c>
      <c r="AB118" s="893"/>
      <c r="AC118" s="893"/>
      <c r="AD118" s="893"/>
      <c r="AE118" s="894"/>
      <c r="AF118" s="892" t="s">
        <v>411</v>
      </c>
      <c r="AG118" s="893"/>
      <c r="AH118" s="893"/>
      <c r="AI118" s="893"/>
      <c r="AJ118" s="894"/>
      <c r="AK118" s="892" t="s">
        <v>295</v>
      </c>
      <c r="AL118" s="893"/>
      <c r="AM118" s="893"/>
      <c r="AN118" s="893"/>
      <c r="AO118" s="894"/>
      <c r="AP118" s="970" t="s">
        <v>412</v>
      </c>
      <c r="AQ118" s="971"/>
      <c r="AR118" s="971"/>
      <c r="AS118" s="971"/>
      <c r="AT118" s="972"/>
      <c r="AU118" s="908"/>
      <c r="AV118" s="909"/>
      <c r="AW118" s="909"/>
      <c r="AX118" s="909"/>
      <c r="AY118" s="909"/>
      <c r="AZ118" s="973" t="s">
        <v>440</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441</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7" t="s">
        <v>416</v>
      </c>
      <c r="B119" s="947"/>
      <c r="C119" s="929" t="s">
        <v>417</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442</v>
      </c>
      <c r="BP119" s="1005"/>
      <c r="BQ119" s="999">
        <v>2591614</v>
      </c>
      <c r="BR119" s="1000"/>
      <c r="BS119" s="1000"/>
      <c r="BT119" s="1000"/>
      <c r="BU119" s="1000"/>
      <c r="BV119" s="1000">
        <v>2827103</v>
      </c>
      <c r="BW119" s="1000"/>
      <c r="BX119" s="1000"/>
      <c r="BY119" s="1000"/>
      <c r="BZ119" s="1000"/>
      <c r="CA119" s="1000">
        <v>3028241</v>
      </c>
      <c r="CB119" s="1000"/>
      <c r="CC119" s="1000"/>
      <c r="CD119" s="1000"/>
      <c r="CE119" s="1000"/>
      <c r="CF119" s="1001"/>
      <c r="CG119" s="1002"/>
      <c r="CH119" s="1002"/>
      <c r="CI119" s="1002"/>
      <c r="CJ119" s="1003"/>
      <c r="CK119" s="950"/>
      <c r="CL119" s="951"/>
      <c r="CM119" s="973" t="s">
        <v>443</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58"/>
      <c r="B120" s="949"/>
      <c r="C120" s="922" t="s">
        <v>420</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444</v>
      </c>
      <c r="AV120" s="992"/>
      <c r="AW120" s="992"/>
      <c r="AX120" s="992"/>
      <c r="AY120" s="993"/>
      <c r="AZ120" s="929" t="s">
        <v>445</v>
      </c>
      <c r="BA120" s="897"/>
      <c r="BB120" s="897"/>
      <c r="BC120" s="897"/>
      <c r="BD120" s="897"/>
      <c r="BE120" s="897"/>
      <c r="BF120" s="897"/>
      <c r="BG120" s="897"/>
      <c r="BH120" s="897"/>
      <c r="BI120" s="897"/>
      <c r="BJ120" s="897"/>
      <c r="BK120" s="897"/>
      <c r="BL120" s="897"/>
      <c r="BM120" s="897"/>
      <c r="BN120" s="897"/>
      <c r="BO120" s="897"/>
      <c r="BP120" s="898"/>
      <c r="BQ120" s="930">
        <v>708337</v>
      </c>
      <c r="BR120" s="931"/>
      <c r="BS120" s="931"/>
      <c r="BT120" s="931"/>
      <c r="BU120" s="931"/>
      <c r="BV120" s="931">
        <v>745988</v>
      </c>
      <c r="BW120" s="931"/>
      <c r="BX120" s="931"/>
      <c r="BY120" s="931"/>
      <c r="BZ120" s="931"/>
      <c r="CA120" s="931">
        <v>573486</v>
      </c>
      <c r="CB120" s="931"/>
      <c r="CC120" s="931"/>
      <c r="CD120" s="931"/>
      <c r="CE120" s="931"/>
      <c r="CF120" s="944">
        <v>82.2</v>
      </c>
      <c r="CG120" s="945"/>
      <c r="CH120" s="945"/>
      <c r="CI120" s="945"/>
      <c r="CJ120" s="945"/>
      <c r="CK120" s="1006" t="s">
        <v>446</v>
      </c>
      <c r="CL120" s="1007"/>
      <c r="CM120" s="1007"/>
      <c r="CN120" s="1007"/>
      <c r="CO120" s="1008"/>
      <c r="CP120" s="1014" t="s">
        <v>447</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450360</v>
      </c>
      <c r="DR120" s="931"/>
      <c r="DS120" s="931"/>
      <c r="DT120" s="931"/>
      <c r="DU120" s="931"/>
      <c r="DV120" s="932">
        <v>64.599999999999994</v>
      </c>
      <c r="DW120" s="932"/>
      <c r="DX120" s="932"/>
      <c r="DY120" s="932"/>
      <c r="DZ120" s="933"/>
    </row>
    <row r="121" spans="1:130" s="218" customFormat="1" ht="26.25" customHeight="1" x14ac:dyDescent="0.15">
      <c r="A121" s="1058"/>
      <c r="B121" s="949"/>
      <c r="C121" s="974" t="s">
        <v>448</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449</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t="s">
        <v>122</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450</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v>228055</v>
      </c>
      <c r="DR121" s="926"/>
      <c r="DS121" s="926"/>
      <c r="DT121" s="926"/>
      <c r="DU121" s="926"/>
      <c r="DV121" s="927">
        <v>32.700000000000003</v>
      </c>
      <c r="DW121" s="927"/>
      <c r="DX121" s="927"/>
      <c r="DY121" s="927"/>
      <c r="DZ121" s="928"/>
    </row>
    <row r="122" spans="1:130" s="218" customFormat="1" ht="26.25" customHeight="1" x14ac:dyDescent="0.15">
      <c r="A122" s="1058"/>
      <c r="B122" s="949"/>
      <c r="C122" s="922" t="s">
        <v>430</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451</v>
      </c>
      <c r="BA122" s="965"/>
      <c r="BB122" s="965"/>
      <c r="BC122" s="965"/>
      <c r="BD122" s="965"/>
      <c r="BE122" s="965"/>
      <c r="BF122" s="965"/>
      <c r="BG122" s="965"/>
      <c r="BH122" s="965"/>
      <c r="BI122" s="965"/>
      <c r="BJ122" s="965"/>
      <c r="BK122" s="965"/>
      <c r="BL122" s="965"/>
      <c r="BM122" s="965"/>
      <c r="BN122" s="965"/>
      <c r="BO122" s="965"/>
      <c r="BP122" s="966"/>
      <c r="BQ122" s="999">
        <v>1096074</v>
      </c>
      <c r="BR122" s="1000"/>
      <c r="BS122" s="1000"/>
      <c r="BT122" s="1000"/>
      <c r="BU122" s="1000"/>
      <c r="BV122" s="1000">
        <v>1135957</v>
      </c>
      <c r="BW122" s="1000"/>
      <c r="BX122" s="1000"/>
      <c r="BY122" s="1000"/>
      <c r="BZ122" s="1000"/>
      <c r="CA122" s="1000">
        <v>1152291</v>
      </c>
      <c r="CB122" s="1000"/>
      <c r="CC122" s="1000"/>
      <c r="CD122" s="1000"/>
      <c r="CE122" s="1000"/>
      <c r="CF122" s="1017">
        <v>165.2</v>
      </c>
      <c r="CG122" s="1018"/>
      <c r="CH122" s="1018"/>
      <c r="CI122" s="1018"/>
      <c r="CJ122" s="1018"/>
      <c r="CK122" s="1009"/>
      <c r="CL122" s="1010"/>
      <c r="CM122" s="1010"/>
      <c r="CN122" s="1010"/>
      <c r="CO122" s="1011"/>
      <c r="CP122" s="1019" t="s">
        <v>452</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v>2762</v>
      </c>
      <c r="DR122" s="926"/>
      <c r="DS122" s="926"/>
      <c r="DT122" s="926"/>
      <c r="DU122" s="926"/>
      <c r="DV122" s="927">
        <v>0.4</v>
      </c>
      <c r="DW122" s="927"/>
      <c r="DX122" s="927"/>
      <c r="DY122" s="927"/>
      <c r="DZ122" s="928"/>
    </row>
    <row r="123" spans="1:130" s="218" customFormat="1" ht="26.25" customHeight="1" x14ac:dyDescent="0.15">
      <c r="A123" s="1058"/>
      <c r="B123" s="949"/>
      <c r="C123" s="922" t="s">
        <v>436</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453</v>
      </c>
      <c r="BP123" s="1005"/>
      <c r="BQ123" s="1064">
        <v>1804411</v>
      </c>
      <c r="BR123" s="1031"/>
      <c r="BS123" s="1031"/>
      <c r="BT123" s="1031"/>
      <c r="BU123" s="1031"/>
      <c r="BV123" s="1031">
        <v>1881945</v>
      </c>
      <c r="BW123" s="1031"/>
      <c r="BX123" s="1031"/>
      <c r="BY123" s="1031"/>
      <c r="BZ123" s="1031"/>
      <c r="CA123" s="1031">
        <v>1725777</v>
      </c>
      <c r="CB123" s="1031"/>
      <c r="CC123" s="1031"/>
      <c r="CD123" s="1031"/>
      <c r="CE123" s="1031"/>
      <c r="CF123" s="1001"/>
      <c r="CG123" s="1002"/>
      <c r="CH123" s="1002"/>
      <c r="CI123" s="1002"/>
      <c r="CJ123" s="1003"/>
      <c r="CK123" s="1009"/>
      <c r="CL123" s="1010"/>
      <c r="CM123" s="1010"/>
      <c r="CN123" s="1010"/>
      <c r="CO123" s="1011"/>
      <c r="CP123" s="1019" t="s">
        <v>390</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58"/>
      <c r="B124" s="949"/>
      <c r="C124" s="922" t="s">
        <v>439</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60" t="s">
        <v>454</v>
      </c>
      <c r="AV124" s="1061"/>
      <c r="AW124" s="1061"/>
      <c r="AX124" s="1061"/>
      <c r="AY124" s="1061"/>
      <c r="AZ124" s="1061"/>
      <c r="BA124" s="1061"/>
      <c r="BB124" s="1061"/>
      <c r="BC124" s="1061"/>
      <c r="BD124" s="1061"/>
      <c r="BE124" s="1061"/>
      <c r="BF124" s="1061"/>
      <c r="BG124" s="1061"/>
      <c r="BH124" s="1061"/>
      <c r="BI124" s="1061"/>
      <c r="BJ124" s="1061"/>
      <c r="BK124" s="1061"/>
      <c r="BL124" s="1061"/>
      <c r="BM124" s="1061"/>
      <c r="BN124" s="1061"/>
      <c r="BO124" s="1061"/>
      <c r="BP124" s="1062"/>
      <c r="BQ124" s="1063">
        <v>124.2</v>
      </c>
      <c r="BR124" s="1027"/>
      <c r="BS124" s="1027"/>
      <c r="BT124" s="1027"/>
      <c r="BU124" s="1027"/>
      <c r="BV124" s="1027">
        <v>145.1</v>
      </c>
      <c r="BW124" s="1027"/>
      <c r="BX124" s="1027"/>
      <c r="BY124" s="1027"/>
      <c r="BZ124" s="1027"/>
      <c r="CA124" s="1027">
        <v>186.7</v>
      </c>
      <c r="CB124" s="1027"/>
      <c r="CC124" s="1027"/>
      <c r="CD124" s="1027"/>
      <c r="CE124" s="1027"/>
      <c r="CF124" s="1028"/>
      <c r="CG124" s="1029"/>
      <c r="CH124" s="1029"/>
      <c r="CI124" s="1029"/>
      <c r="CJ124" s="1030"/>
      <c r="CK124" s="1012"/>
      <c r="CL124" s="1012"/>
      <c r="CM124" s="1012"/>
      <c r="CN124" s="1012"/>
      <c r="CO124" s="1013"/>
      <c r="CP124" s="1019" t="s">
        <v>455</v>
      </c>
      <c r="CQ124" s="1020"/>
      <c r="CR124" s="1020"/>
      <c r="CS124" s="1020"/>
      <c r="CT124" s="1020"/>
      <c r="CU124" s="1020"/>
      <c r="CV124" s="1020"/>
      <c r="CW124" s="1020"/>
      <c r="CX124" s="1020"/>
      <c r="CY124" s="1020"/>
      <c r="CZ124" s="1020"/>
      <c r="DA124" s="1020"/>
      <c r="DB124" s="1020"/>
      <c r="DC124" s="1020"/>
      <c r="DD124" s="1020"/>
      <c r="DE124" s="1020"/>
      <c r="DF124" s="1021"/>
      <c r="DG124" s="1004">
        <v>167060</v>
      </c>
      <c r="DH124" s="986"/>
      <c r="DI124" s="986"/>
      <c r="DJ124" s="986"/>
      <c r="DK124" s="987"/>
      <c r="DL124" s="985">
        <v>203137</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8"/>
      <c r="B125" s="949"/>
      <c r="C125" s="922" t="s">
        <v>441</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456</v>
      </c>
      <c r="CL125" s="1007"/>
      <c r="CM125" s="1007"/>
      <c r="CN125" s="1007"/>
      <c r="CO125" s="1008"/>
      <c r="CP125" s="929" t="s">
        <v>457</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8"/>
      <c r="B126" s="949"/>
      <c r="C126" s="922" t="s">
        <v>443</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458</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9"/>
      <c r="B127" s="951"/>
      <c r="C127" s="973" t="s">
        <v>459</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2" t="s">
        <v>460</v>
      </c>
      <c r="AY127" s="1033"/>
      <c r="AZ127" s="1033"/>
      <c r="BA127" s="1033"/>
      <c r="BB127" s="1033"/>
      <c r="BC127" s="1033"/>
      <c r="BD127" s="1033"/>
      <c r="BE127" s="1034"/>
      <c r="BF127" s="1035" t="s">
        <v>461</v>
      </c>
      <c r="BG127" s="1033"/>
      <c r="BH127" s="1033"/>
      <c r="BI127" s="1033"/>
      <c r="BJ127" s="1033"/>
      <c r="BK127" s="1033"/>
      <c r="BL127" s="1034"/>
      <c r="BM127" s="1035" t="s">
        <v>462</v>
      </c>
      <c r="BN127" s="1033"/>
      <c r="BO127" s="1033"/>
      <c r="BP127" s="1033"/>
      <c r="BQ127" s="1033"/>
      <c r="BR127" s="1033"/>
      <c r="BS127" s="1034"/>
      <c r="BT127" s="1035" t="s">
        <v>463</v>
      </c>
      <c r="BU127" s="1033"/>
      <c r="BV127" s="1033"/>
      <c r="BW127" s="1033"/>
      <c r="BX127" s="1033"/>
      <c r="BY127" s="1033"/>
      <c r="BZ127" s="1056"/>
      <c r="CA127" s="220"/>
      <c r="CB127" s="220"/>
      <c r="CC127" s="220"/>
      <c r="CD127" s="243"/>
      <c r="CE127" s="243"/>
      <c r="CF127" s="243"/>
      <c r="CG127" s="220"/>
      <c r="CH127" s="220"/>
      <c r="CI127" s="220"/>
      <c r="CJ127" s="242"/>
      <c r="CK127" s="1023"/>
      <c r="CL127" s="1010"/>
      <c r="CM127" s="1010"/>
      <c r="CN127" s="1010"/>
      <c r="CO127" s="1011"/>
      <c r="CP127" s="922" t="s">
        <v>464</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2" t="s">
        <v>465</v>
      </c>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1043"/>
      <c r="W128" s="1044" t="s">
        <v>466</v>
      </c>
      <c r="X128" s="1044"/>
      <c r="Y128" s="1044"/>
      <c r="Z128" s="1045"/>
      <c r="AA128" s="1046" t="s">
        <v>122</v>
      </c>
      <c r="AB128" s="1047"/>
      <c r="AC128" s="1047"/>
      <c r="AD128" s="1047"/>
      <c r="AE128" s="1048"/>
      <c r="AF128" s="1049" t="s">
        <v>122</v>
      </c>
      <c r="AG128" s="1047"/>
      <c r="AH128" s="1047"/>
      <c r="AI128" s="1047"/>
      <c r="AJ128" s="1048"/>
      <c r="AK128" s="1049" t="s">
        <v>122</v>
      </c>
      <c r="AL128" s="1047"/>
      <c r="AM128" s="1047"/>
      <c r="AN128" s="1047"/>
      <c r="AO128" s="1048"/>
      <c r="AP128" s="1050"/>
      <c r="AQ128" s="1051"/>
      <c r="AR128" s="1051"/>
      <c r="AS128" s="1051"/>
      <c r="AT128" s="1052"/>
      <c r="AU128" s="220"/>
      <c r="AV128" s="220"/>
      <c r="AW128" s="220"/>
      <c r="AX128" s="896" t="s">
        <v>467</v>
      </c>
      <c r="AY128" s="897"/>
      <c r="AZ128" s="897"/>
      <c r="BA128" s="897"/>
      <c r="BB128" s="897"/>
      <c r="BC128" s="897"/>
      <c r="BD128" s="897"/>
      <c r="BE128" s="898"/>
      <c r="BF128" s="1053" t="s">
        <v>122</v>
      </c>
      <c r="BG128" s="1054"/>
      <c r="BH128" s="1054"/>
      <c r="BI128" s="1054"/>
      <c r="BJ128" s="1054"/>
      <c r="BK128" s="1054"/>
      <c r="BL128" s="1055"/>
      <c r="BM128" s="1053">
        <v>15</v>
      </c>
      <c r="BN128" s="1054"/>
      <c r="BO128" s="1054"/>
      <c r="BP128" s="1054"/>
      <c r="BQ128" s="1054"/>
      <c r="BR128" s="1054"/>
      <c r="BS128" s="1055"/>
      <c r="BT128" s="1053">
        <v>20</v>
      </c>
      <c r="BU128" s="1054"/>
      <c r="BV128" s="1054"/>
      <c r="BW128" s="1054"/>
      <c r="BX128" s="1054"/>
      <c r="BY128" s="1054"/>
      <c r="BZ128" s="1076"/>
      <c r="CA128" s="243"/>
      <c r="CB128" s="243"/>
      <c r="CC128" s="243"/>
      <c r="CD128" s="243"/>
      <c r="CE128" s="243"/>
      <c r="CF128" s="243"/>
      <c r="CG128" s="220"/>
      <c r="CH128" s="220"/>
      <c r="CI128" s="220"/>
      <c r="CJ128" s="242"/>
      <c r="CK128" s="1024"/>
      <c r="CL128" s="1025"/>
      <c r="CM128" s="1025"/>
      <c r="CN128" s="1025"/>
      <c r="CO128" s="1026"/>
      <c r="CP128" s="1036" t="s">
        <v>468</v>
      </c>
      <c r="CQ128" s="726"/>
      <c r="CR128" s="726"/>
      <c r="CS128" s="726"/>
      <c r="CT128" s="726"/>
      <c r="CU128" s="726"/>
      <c r="CV128" s="726"/>
      <c r="CW128" s="726"/>
      <c r="CX128" s="726"/>
      <c r="CY128" s="726"/>
      <c r="CZ128" s="726"/>
      <c r="DA128" s="726"/>
      <c r="DB128" s="726"/>
      <c r="DC128" s="726"/>
      <c r="DD128" s="726"/>
      <c r="DE128" s="726"/>
      <c r="DF128" s="1037"/>
      <c r="DG128" s="1038" t="s">
        <v>122</v>
      </c>
      <c r="DH128" s="1039"/>
      <c r="DI128" s="1039"/>
      <c r="DJ128" s="1039"/>
      <c r="DK128" s="1039"/>
      <c r="DL128" s="1039" t="s">
        <v>122</v>
      </c>
      <c r="DM128" s="1039"/>
      <c r="DN128" s="1039"/>
      <c r="DO128" s="1039"/>
      <c r="DP128" s="1039"/>
      <c r="DQ128" s="1039" t="s">
        <v>122</v>
      </c>
      <c r="DR128" s="1039"/>
      <c r="DS128" s="1039"/>
      <c r="DT128" s="1039"/>
      <c r="DU128" s="1039"/>
      <c r="DV128" s="1040" t="s">
        <v>122</v>
      </c>
      <c r="DW128" s="1040"/>
      <c r="DX128" s="1040"/>
      <c r="DY128" s="1040"/>
      <c r="DZ128" s="1041"/>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469</v>
      </c>
      <c r="X129" s="1071"/>
      <c r="Y129" s="1071"/>
      <c r="Z129" s="1072"/>
      <c r="AA129" s="958">
        <v>729198</v>
      </c>
      <c r="AB129" s="959"/>
      <c r="AC129" s="959"/>
      <c r="AD129" s="959"/>
      <c r="AE129" s="960"/>
      <c r="AF129" s="961">
        <v>755666</v>
      </c>
      <c r="AG129" s="959"/>
      <c r="AH129" s="959"/>
      <c r="AI129" s="959"/>
      <c r="AJ129" s="960"/>
      <c r="AK129" s="961">
        <v>814322</v>
      </c>
      <c r="AL129" s="959"/>
      <c r="AM129" s="959"/>
      <c r="AN129" s="959"/>
      <c r="AO129" s="960"/>
      <c r="AP129" s="1073"/>
      <c r="AQ129" s="1074"/>
      <c r="AR129" s="1074"/>
      <c r="AS129" s="1074"/>
      <c r="AT129" s="1075"/>
      <c r="AU129" s="221"/>
      <c r="AV129" s="221"/>
      <c r="AW129" s="221"/>
      <c r="AX129" s="1065" t="s">
        <v>470</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471</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472</v>
      </c>
      <c r="X130" s="1071"/>
      <c r="Y130" s="1071"/>
      <c r="Z130" s="1072"/>
      <c r="AA130" s="958">
        <v>95580</v>
      </c>
      <c r="AB130" s="959"/>
      <c r="AC130" s="959"/>
      <c r="AD130" s="959"/>
      <c r="AE130" s="960"/>
      <c r="AF130" s="961">
        <v>104533</v>
      </c>
      <c r="AG130" s="959"/>
      <c r="AH130" s="959"/>
      <c r="AI130" s="959"/>
      <c r="AJ130" s="960"/>
      <c r="AK130" s="961">
        <v>116950</v>
      </c>
      <c r="AL130" s="959"/>
      <c r="AM130" s="959"/>
      <c r="AN130" s="959"/>
      <c r="AO130" s="960"/>
      <c r="AP130" s="1073"/>
      <c r="AQ130" s="1074"/>
      <c r="AR130" s="1074"/>
      <c r="AS130" s="1074"/>
      <c r="AT130" s="1075"/>
      <c r="AU130" s="221"/>
      <c r="AV130" s="221"/>
      <c r="AW130" s="221"/>
      <c r="AX130" s="1065" t="s">
        <v>473</v>
      </c>
      <c r="AY130" s="923"/>
      <c r="AZ130" s="923"/>
      <c r="BA130" s="923"/>
      <c r="BB130" s="923"/>
      <c r="BC130" s="923"/>
      <c r="BD130" s="923"/>
      <c r="BE130" s="924"/>
      <c r="BF130" s="1101">
        <v>11.9</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474</v>
      </c>
      <c r="X131" s="1108"/>
      <c r="Y131" s="1108"/>
      <c r="Z131" s="1109"/>
      <c r="AA131" s="1004">
        <v>633618</v>
      </c>
      <c r="AB131" s="986"/>
      <c r="AC131" s="986"/>
      <c r="AD131" s="986"/>
      <c r="AE131" s="987"/>
      <c r="AF131" s="985">
        <v>651133</v>
      </c>
      <c r="AG131" s="986"/>
      <c r="AH131" s="986"/>
      <c r="AI131" s="986"/>
      <c r="AJ131" s="987"/>
      <c r="AK131" s="985">
        <v>697372</v>
      </c>
      <c r="AL131" s="986"/>
      <c r="AM131" s="986"/>
      <c r="AN131" s="986"/>
      <c r="AO131" s="987"/>
      <c r="AP131" s="1110"/>
      <c r="AQ131" s="1111"/>
      <c r="AR131" s="1111"/>
      <c r="AS131" s="1111"/>
      <c r="AT131" s="1112"/>
      <c r="AU131" s="221"/>
      <c r="AV131" s="221"/>
      <c r="AW131" s="221"/>
      <c r="AX131" s="1083" t="s">
        <v>475</v>
      </c>
      <c r="AY131" s="726"/>
      <c r="AZ131" s="726"/>
      <c r="BA131" s="726"/>
      <c r="BB131" s="726"/>
      <c r="BC131" s="726"/>
      <c r="BD131" s="726"/>
      <c r="BE131" s="1037"/>
      <c r="BF131" s="1084">
        <v>186.7</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476</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477</v>
      </c>
      <c r="W132" s="1094"/>
      <c r="X132" s="1094"/>
      <c r="Y132" s="1094"/>
      <c r="Z132" s="1095"/>
      <c r="AA132" s="1096">
        <v>9.0003756209999999</v>
      </c>
      <c r="AB132" s="1097"/>
      <c r="AC132" s="1097"/>
      <c r="AD132" s="1097"/>
      <c r="AE132" s="1098"/>
      <c r="AF132" s="1099">
        <v>13.135384050000001</v>
      </c>
      <c r="AG132" s="1097"/>
      <c r="AH132" s="1097"/>
      <c r="AI132" s="1097"/>
      <c r="AJ132" s="1098"/>
      <c r="AK132" s="1099">
        <v>13.73513706</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478</v>
      </c>
      <c r="W133" s="1077"/>
      <c r="X133" s="1077"/>
      <c r="Y133" s="1077"/>
      <c r="Z133" s="1078"/>
      <c r="AA133" s="1079">
        <v>7.9</v>
      </c>
      <c r="AB133" s="1080"/>
      <c r="AC133" s="1080"/>
      <c r="AD133" s="1080"/>
      <c r="AE133" s="1081"/>
      <c r="AF133" s="1079">
        <v>9.3000000000000007</v>
      </c>
      <c r="AG133" s="1080"/>
      <c r="AH133" s="1080"/>
      <c r="AI133" s="1080"/>
      <c r="AJ133" s="1081"/>
      <c r="AK133" s="1079">
        <v>11.9</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beTo/f6kZbz9GfEV7bcXNiVVavQBPErsYuo0bflua2Tpb5D1LoBD1zMIsVj9q/80gkF2+aslBBlkQqEoRVY4dQ==" saltValue="yUM2dmpadOH1tyvOXOBIQ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G47"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479</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j3qSVvQjT+IwWTJ/FfUJNjmGRcyjBiJb48KHXhElQDkxYwYN0ADYfYiUs0lFiU7Ac+wMg68IQnRHlKOnqZUXkQ==" saltValue="v8U7BNfnWl/TuLdZ9mY4MA=="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B24"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ih6y6QRsGXq4SZC45lFuXjXgFcsURkh7EYd+KkIYUhe7CWtkhESKh+lJLgSTsXIjvZ/F47hp9CaFeMUUCCwKTA==" saltValue="BCfel+hsIFeDf1WL32TzN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4" zoomScale="85" zoomScaleSheetLayoutView="85"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481</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482</v>
      </c>
      <c r="AP7" s="260"/>
      <c r="AQ7" s="261" t="s">
        <v>483</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484</v>
      </c>
      <c r="AQ8" s="267" t="s">
        <v>485</v>
      </c>
      <c r="AR8" s="268" t="s">
        <v>486</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487</v>
      </c>
      <c r="AL9" s="1117"/>
      <c r="AM9" s="1117"/>
      <c r="AN9" s="1118"/>
      <c r="AO9" s="269">
        <v>428076</v>
      </c>
      <c r="AP9" s="269">
        <v>633249</v>
      </c>
      <c r="AQ9" s="270">
        <v>289558</v>
      </c>
      <c r="AR9" s="271">
        <v>118.7</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488</v>
      </c>
      <c r="AL10" s="1117"/>
      <c r="AM10" s="1117"/>
      <c r="AN10" s="1118"/>
      <c r="AO10" s="272">
        <v>2537</v>
      </c>
      <c r="AP10" s="272">
        <v>3753</v>
      </c>
      <c r="AQ10" s="273">
        <v>31838</v>
      </c>
      <c r="AR10" s="274">
        <v>-88.2</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489</v>
      </c>
      <c r="AL11" s="1117"/>
      <c r="AM11" s="1117"/>
      <c r="AN11" s="1118"/>
      <c r="AO11" s="272" t="s">
        <v>490</v>
      </c>
      <c r="AP11" s="272" t="s">
        <v>490</v>
      </c>
      <c r="AQ11" s="273">
        <v>5309</v>
      </c>
      <c r="AR11" s="274" t="s">
        <v>490</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491</v>
      </c>
      <c r="AL12" s="1117"/>
      <c r="AM12" s="1117"/>
      <c r="AN12" s="1118"/>
      <c r="AO12" s="272" t="s">
        <v>490</v>
      </c>
      <c r="AP12" s="272" t="s">
        <v>490</v>
      </c>
      <c r="AQ12" s="273" t="s">
        <v>490</v>
      </c>
      <c r="AR12" s="274" t="s">
        <v>490</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492</v>
      </c>
      <c r="AL13" s="1117"/>
      <c r="AM13" s="1117"/>
      <c r="AN13" s="1118"/>
      <c r="AO13" s="272">
        <v>5280</v>
      </c>
      <c r="AP13" s="272">
        <v>7811</v>
      </c>
      <c r="AQ13" s="273">
        <v>8195</v>
      </c>
      <c r="AR13" s="274">
        <v>-4.7</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493</v>
      </c>
      <c r="AL14" s="1117"/>
      <c r="AM14" s="1117"/>
      <c r="AN14" s="1118"/>
      <c r="AO14" s="272" t="s">
        <v>490</v>
      </c>
      <c r="AP14" s="272" t="s">
        <v>490</v>
      </c>
      <c r="AQ14" s="273">
        <v>5752</v>
      </c>
      <c r="AR14" s="274" t="s">
        <v>490</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494</v>
      </c>
      <c r="AL15" s="1120"/>
      <c r="AM15" s="1120"/>
      <c r="AN15" s="1121"/>
      <c r="AO15" s="272">
        <v>-17171</v>
      </c>
      <c r="AP15" s="272">
        <v>-25401</v>
      </c>
      <c r="AQ15" s="273">
        <v>-17150</v>
      </c>
      <c r="AR15" s="274">
        <v>48.1</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418722</v>
      </c>
      <c r="AP16" s="272">
        <v>619411</v>
      </c>
      <c r="AQ16" s="273">
        <v>323504</v>
      </c>
      <c r="AR16" s="274">
        <v>91.5</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495</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496</v>
      </c>
      <c r="AP20" s="281" t="s">
        <v>497</v>
      </c>
      <c r="AQ20" s="282" t="s">
        <v>498</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499</v>
      </c>
      <c r="AL21" s="1123"/>
      <c r="AM21" s="1123"/>
      <c r="AN21" s="1124"/>
      <c r="AO21" s="285">
        <v>44.38</v>
      </c>
      <c r="AP21" s="286">
        <v>26.26</v>
      </c>
      <c r="AQ21" s="287">
        <v>18.12</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500</v>
      </c>
      <c r="AL22" s="1123"/>
      <c r="AM22" s="1123"/>
      <c r="AN22" s="1124"/>
      <c r="AO22" s="290">
        <v>91.8</v>
      </c>
      <c r="AP22" s="291">
        <v>94.5</v>
      </c>
      <c r="AQ22" s="292">
        <v>-2.7</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501</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502</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503</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482</v>
      </c>
      <c r="AP30" s="260"/>
      <c r="AQ30" s="261" t="s">
        <v>483</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484</v>
      </c>
      <c r="AQ31" s="267" t="s">
        <v>485</v>
      </c>
      <c r="AR31" s="268" t="s">
        <v>486</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504</v>
      </c>
      <c r="AL32" s="1131"/>
      <c r="AM32" s="1131"/>
      <c r="AN32" s="1132"/>
      <c r="AO32" s="300">
        <v>181661</v>
      </c>
      <c r="AP32" s="300">
        <v>268729</v>
      </c>
      <c r="AQ32" s="301">
        <v>167749</v>
      </c>
      <c r="AR32" s="302">
        <v>60.2</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505</v>
      </c>
      <c r="AL33" s="1131"/>
      <c r="AM33" s="1131"/>
      <c r="AN33" s="1132"/>
      <c r="AO33" s="300" t="s">
        <v>490</v>
      </c>
      <c r="AP33" s="300" t="s">
        <v>490</v>
      </c>
      <c r="AQ33" s="301" t="s">
        <v>490</v>
      </c>
      <c r="AR33" s="302" t="s">
        <v>490</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506</v>
      </c>
      <c r="AL34" s="1131"/>
      <c r="AM34" s="1131"/>
      <c r="AN34" s="1132"/>
      <c r="AO34" s="300" t="s">
        <v>490</v>
      </c>
      <c r="AP34" s="300" t="s">
        <v>490</v>
      </c>
      <c r="AQ34" s="301" t="s">
        <v>490</v>
      </c>
      <c r="AR34" s="302" t="s">
        <v>490</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507</v>
      </c>
      <c r="AL35" s="1131"/>
      <c r="AM35" s="1131"/>
      <c r="AN35" s="1132"/>
      <c r="AO35" s="300">
        <v>30790</v>
      </c>
      <c r="AP35" s="300">
        <v>45547</v>
      </c>
      <c r="AQ35" s="301">
        <v>32778</v>
      </c>
      <c r="AR35" s="302">
        <v>39</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508</v>
      </c>
      <c r="AL36" s="1131"/>
      <c r="AM36" s="1131"/>
      <c r="AN36" s="1132"/>
      <c r="AO36" s="300">
        <v>284</v>
      </c>
      <c r="AP36" s="300">
        <v>420</v>
      </c>
      <c r="AQ36" s="301">
        <v>4535</v>
      </c>
      <c r="AR36" s="302">
        <v>-90.7</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509</v>
      </c>
      <c r="AL37" s="1131"/>
      <c r="AM37" s="1131"/>
      <c r="AN37" s="1132"/>
      <c r="AO37" s="300" t="s">
        <v>490</v>
      </c>
      <c r="AP37" s="300" t="s">
        <v>490</v>
      </c>
      <c r="AQ37" s="301">
        <v>1146</v>
      </c>
      <c r="AR37" s="302" t="s">
        <v>490</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510</v>
      </c>
      <c r="AL38" s="1134"/>
      <c r="AM38" s="1134"/>
      <c r="AN38" s="1135"/>
      <c r="AO38" s="303" t="s">
        <v>490</v>
      </c>
      <c r="AP38" s="303" t="s">
        <v>490</v>
      </c>
      <c r="AQ38" s="304">
        <v>37</v>
      </c>
      <c r="AR38" s="292" t="s">
        <v>490</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511</v>
      </c>
      <c r="AL39" s="1134"/>
      <c r="AM39" s="1134"/>
      <c r="AN39" s="1135"/>
      <c r="AO39" s="300" t="s">
        <v>490</v>
      </c>
      <c r="AP39" s="300" t="s">
        <v>490</v>
      </c>
      <c r="AQ39" s="301">
        <v>-7395</v>
      </c>
      <c r="AR39" s="302" t="s">
        <v>490</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512</v>
      </c>
      <c r="AL40" s="1131"/>
      <c r="AM40" s="1131"/>
      <c r="AN40" s="1132"/>
      <c r="AO40" s="300">
        <v>-116950</v>
      </c>
      <c r="AP40" s="300">
        <v>-173003</v>
      </c>
      <c r="AQ40" s="301">
        <v>-144519</v>
      </c>
      <c r="AR40" s="302">
        <v>19.7</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95785</v>
      </c>
      <c r="AP41" s="300">
        <v>141694</v>
      </c>
      <c r="AQ41" s="301">
        <v>54333</v>
      </c>
      <c r="AR41" s="302">
        <v>160.80000000000001</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513</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514</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482</v>
      </c>
      <c r="AN49" s="1127" t="s">
        <v>515</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516</v>
      </c>
      <c r="AO50" s="317" t="s">
        <v>517</v>
      </c>
      <c r="AP50" s="318" t="s">
        <v>518</v>
      </c>
      <c r="AQ50" s="319" t="s">
        <v>519</v>
      </c>
      <c r="AR50" s="320" t="s">
        <v>520</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521</v>
      </c>
      <c r="AL51" s="313"/>
      <c r="AM51" s="321">
        <v>254153</v>
      </c>
      <c r="AN51" s="322">
        <v>368872</v>
      </c>
      <c r="AO51" s="323">
        <v>-27.7</v>
      </c>
      <c r="AP51" s="324">
        <v>332350</v>
      </c>
      <c r="AQ51" s="325">
        <v>4.9000000000000004</v>
      </c>
      <c r="AR51" s="326">
        <v>-32.6</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522</v>
      </c>
      <c r="AM52" s="329">
        <v>20345</v>
      </c>
      <c r="AN52" s="330">
        <v>29528</v>
      </c>
      <c r="AO52" s="331">
        <v>374.4</v>
      </c>
      <c r="AP52" s="332">
        <v>200453</v>
      </c>
      <c r="AQ52" s="333">
        <v>0.7</v>
      </c>
      <c r="AR52" s="334">
        <v>373.7</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523</v>
      </c>
      <c r="AL53" s="313"/>
      <c r="AM53" s="321">
        <v>604119</v>
      </c>
      <c r="AN53" s="322">
        <v>887106</v>
      </c>
      <c r="AO53" s="323">
        <v>140.5</v>
      </c>
      <c r="AP53" s="324">
        <v>362690</v>
      </c>
      <c r="AQ53" s="325">
        <v>9.1</v>
      </c>
      <c r="AR53" s="326">
        <v>131.4</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522</v>
      </c>
      <c r="AM54" s="329">
        <v>387052</v>
      </c>
      <c r="AN54" s="330">
        <v>568358</v>
      </c>
      <c r="AO54" s="331">
        <v>1824.8</v>
      </c>
      <c r="AP54" s="332">
        <v>172580</v>
      </c>
      <c r="AQ54" s="333">
        <v>-13.9</v>
      </c>
      <c r="AR54" s="334">
        <v>1838.7</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524</v>
      </c>
      <c r="AL55" s="313"/>
      <c r="AM55" s="321">
        <v>616285</v>
      </c>
      <c r="AN55" s="322">
        <v>925353</v>
      </c>
      <c r="AO55" s="323">
        <v>4.3</v>
      </c>
      <c r="AP55" s="324">
        <v>296093</v>
      </c>
      <c r="AQ55" s="325">
        <v>-18.399999999999999</v>
      </c>
      <c r="AR55" s="326">
        <v>22.7</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522</v>
      </c>
      <c r="AM56" s="329">
        <v>616285</v>
      </c>
      <c r="AN56" s="330">
        <v>925353</v>
      </c>
      <c r="AO56" s="331">
        <v>62.8</v>
      </c>
      <c r="AP56" s="332">
        <v>140545</v>
      </c>
      <c r="AQ56" s="333">
        <v>-18.600000000000001</v>
      </c>
      <c r="AR56" s="334">
        <v>81.400000000000006</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525</v>
      </c>
      <c r="AL57" s="313"/>
      <c r="AM57" s="321">
        <v>509447</v>
      </c>
      <c r="AN57" s="322">
        <v>767239</v>
      </c>
      <c r="AO57" s="323">
        <v>-17.100000000000001</v>
      </c>
      <c r="AP57" s="324">
        <v>308655</v>
      </c>
      <c r="AQ57" s="325">
        <v>4.2</v>
      </c>
      <c r="AR57" s="326">
        <v>-21.3</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522</v>
      </c>
      <c r="AM58" s="329">
        <v>21669</v>
      </c>
      <c r="AN58" s="330">
        <v>32634</v>
      </c>
      <c r="AO58" s="331">
        <v>-96.5</v>
      </c>
      <c r="AP58" s="332">
        <v>169887</v>
      </c>
      <c r="AQ58" s="333">
        <v>20.9</v>
      </c>
      <c r="AR58" s="334">
        <v>-117.4</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526</v>
      </c>
      <c r="AL59" s="313"/>
      <c r="AM59" s="321">
        <v>434802</v>
      </c>
      <c r="AN59" s="322">
        <v>643198</v>
      </c>
      <c r="AO59" s="323">
        <v>-16.2</v>
      </c>
      <c r="AP59" s="324">
        <v>325476</v>
      </c>
      <c r="AQ59" s="325">
        <v>5.4</v>
      </c>
      <c r="AR59" s="326">
        <v>-21.6</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522</v>
      </c>
      <c r="AM60" s="329">
        <v>181578</v>
      </c>
      <c r="AN60" s="330">
        <v>268607</v>
      </c>
      <c r="AO60" s="331">
        <v>723.1</v>
      </c>
      <c r="AP60" s="332">
        <v>190204</v>
      </c>
      <c r="AQ60" s="333">
        <v>12</v>
      </c>
      <c r="AR60" s="334">
        <v>711.1</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527</v>
      </c>
      <c r="AL61" s="335"/>
      <c r="AM61" s="336">
        <v>483761</v>
      </c>
      <c r="AN61" s="337">
        <v>718354</v>
      </c>
      <c r="AO61" s="338">
        <v>16.8</v>
      </c>
      <c r="AP61" s="339">
        <v>325053</v>
      </c>
      <c r="AQ61" s="340">
        <v>1</v>
      </c>
      <c r="AR61" s="326">
        <v>15.8</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522</v>
      </c>
      <c r="AM62" s="329">
        <v>245386</v>
      </c>
      <c r="AN62" s="330">
        <v>364896</v>
      </c>
      <c r="AO62" s="331">
        <v>577.70000000000005</v>
      </c>
      <c r="AP62" s="332">
        <v>174734</v>
      </c>
      <c r="AQ62" s="333">
        <v>0.2</v>
      </c>
      <c r="AR62" s="334">
        <v>577.5</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RnjAR5xvWQeoL/BcuKY27E3lWHXi0ctTOB+XxaUtdu1u3L62+kQEfVUHGbMBjbeYPV45aj75bc2qLtIgXSpcvQ==" saltValue="ZlSqxjZG4iQSUaCI7AtO8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3"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479</v>
      </c>
    </row>
    <row r="120" spans="125:125" ht="13.5" hidden="1" customHeight="1" x14ac:dyDescent="0.15"/>
    <row r="121" spans="125:125" ht="13.5" hidden="1" customHeight="1" x14ac:dyDescent="0.15">
      <c r="DU121" s="247"/>
    </row>
  </sheetData>
  <sheetProtection algorithmName="SHA-512" hashValue="bEmstBr3PEERw+qoB//R3+GOsuSSLE5to8MKfVybnbcZHdJ/xXn8bouYKgoMElesFGKGPMbKxBc/C30iQt31+Q==" saltValue="+5OVHcl3QVA134Cd28pDg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61" zoomScale="85" zoomScaleNormal="85"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479</v>
      </c>
    </row>
  </sheetData>
  <sheetProtection algorithmName="SHA-512" hashValue="4wIxH2mqJUogyPACuZQDHDTaIjpJ5ey4WgJu7uX/CHgzj1A1dwQk62RIx1L95zj7oH5CDSDC83lK1m7SEFAW2w==" saltValue="6J8EBUkYyRyk6Rki0hAjy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1"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39" t="s">
        <v>3</v>
      </c>
      <c r="D47" s="1139"/>
      <c r="E47" s="1140"/>
      <c r="F47" s="11">
        <v>24.56</v>
      </c>
      <c r="G47" s="12">
        <v>58.69</v>
      </c>
      <c r="H47" s="12">
        <v>67.260000000000005</v>
      </c>
      <c r="I47" s="12">
        <v>78.62</v>
      </c>
      <c r="J47" s="13">
        <v>49.47</v>
      </c>
    </row>
    <row r="48" spans="2:10" ht="57.75" customHeight="1" x14ac:dyDescent="0.15">
      <c r="B48" s="14"/>
      <c r="C48" s="1141" t="s">
        <v>4</v>
      </c>
      <c r="D48" s="1141"/>
      <c r="E48" s="1142"/>
      <c r="F48" s="15">
        <v>8.1300000000000008</v>
      </c>
      <c r="G48" s="16">
        <v>24.8</v>
      </c>
      <c r="H48" s="16">
        <v>39.78</v>
      </c>
      <c r="I48" s="16">
        <v>18.8</v>
      </c>
      <c r="J48" s="17">
        <v>22.44</v>
      </c>
    </row>
    <row r="49" spans="2:10" ht="57.75" customHeight="1" thickBot="1" x14ac:dyDescent="0.2">
      <c r="B49" s="18"/>
      <c r="C49" s="1143" t="s">
        <v>5</v>
      </c>
      <c r="D49" s="1143"/>
      <c r="E49" s="1144"/>
      <c r="F49" s="19">
        <v>6.59</v>
      </c>
      <c r="G49" s="20">
        <v>22.11</v>
      </c>
      <c r="H49" s="20">
        <v>21.61</v>
      </c>
      <c r="I49" s="20" t="s">
        <v>534</v>
      </c>
      <c r="J49" s="21" t="s">
        <v>535</v>
      </c>
    </row>
    <row r="50" spans="2:10" x14ac:dyDescent="0.15"/>
  </sheetData>
  <sheetProtection algorithmName="SHA-512" hashValue="V2X2bRZF5JPMB2v4P7lw3HRU+MB4Y7gQe17NT1vZN2VPQ/HtTsb2EPjuLcfKPFBJU85R8JgXHCGMQjm58057cg==" saltValue="hw8RmIEu6faIFWzX1a4wv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2026-02-26T10:21:37Z</dcterms:created>
  <dcterms:modified xsi:type="dcterms:W3CDTF">2026-03-05T02:18:03Z</dcterms:modified>
  <cp:category/>
</cp:coreProperties>
</file>